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057509\Desktop\"/>
    </mc:Choice>
  </mc:AlternateContent>
  <bookViews>
    <workbookView xWindow="0" yWindow="0" windowWidth="24210" windowHeight="8145"/>
  </bookViews>
  <sheets>
    <sheet name="Alcohol Use Estimates" sheetId="1" r:id="rId1"/>
    <sheet name="Illicit Substance Use Disorders" sheetId="2" r:id="rId2"/>
    <sheet name="Projected Specialty Tx Demand" sheetId="5" r:id="rId3"/>
    <sheet name="Geographic and SES SUD rates" sheetId="4" r:id="rId4"/>
    <sheet name="Geographic and SES Tx rates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5" l="1"/>
  <c r="D23" i="5"/>
  <c r="D22" i="5"/>
  <c r="D21" i="5"/>
  <c r="D20" i="5"/>
  <c r="D19" i="5"/>
  <c r="D18" i="5"/>
  <c r="D17" i="5"/>
  <c r="D16" i="5"/>
  <c r="D15" i="5"/>
  <c r="C23" i="5"/>
  <c r="C22" i="5"/>
  <c r="C21" i="5"/>
  <c r="C20" i="5"/>
  <c r="C19" i="5"/>
  <c r="C18" i="5"/>
  <c r="C17" i="5"/>
  <c r="C16" i="5"/>
  <c r="B23" i="5" l="1"/>
  <c r="B22" i="5"/>
  <c r="B21" i="5"/>
  <c r="B20" i="5"/>
  <c r="B19" i="5"/>
  <c r="B18" i="5"/>
  <c r="B17" i="5"/>
  <c r="B16" i="5"/>
  <c r="A23" i="5"/>
  <c r="A22" i="5"/>
  <c r="A21" i="5"/>
  <c r="A20" i="5"/>
  <c r="A19" i="5"/>
  <c r="A18" i="5"/>
  <c r="A17" i="5"/>
  <c r="A16" i="5"/>
  <c r="A15" i="5"/>
  <c r="E10" i="5"/>
  <c r="E9" i="5"/>
  <c r="E8" i="5"/>
  <c r="E7" i="5"/>
  <c r="E6" i="5"/>
  <c r="E5" i="5"/>
  <c r="E4" i="5"/>
  <c r="E3" i="5"/>
  <c r="G10" i="5"/>
  <c r="G9" i="5"/>
  <c r="G8" i="5"/>
  <c r="G7" i="5"/>
  <c r="G6" i="5"/>
  <c r="G5" i="5"/>
  <c r="G4" i="5"/>
  <c r="G3" i="5"/>
  <c r="G2" i="5"/>
  <c r="D10" i="5"/>
  <c r="D9" i="5"/>
  <c r="D8" i="5"/>
  <c r="D7" i="5"/>
  <c r="D6" i="5"/>
  <c r="D5" i="5"/>
  <c r="D4" i="5"/>
  <c r="D3" i="5"/>
  <c r="D2" i="5"/>
  <c r="C10" i="5"/>
  <c r="C9" i="5"/>
  <c r="C8" i="5"/>
  <c r="C7" i="5"/>
  <c r="C6" i="5"/>
  <c r="C5" i="5"/>
  <c r="C4" i="5"/>
  <c r="C3" i="5"/>
  <c r="C2" i="5"/>
  <c r="B10" i="5"/>
  <c r="B9" i="5"/>
  <c r="B8" i="5"/>
  <c r="B7" i="5"/>
  <c r="B6" i="5"/>
  <c r="B5" i="5"/>
  <c r="B4" i="5"/>
  <c r="B3" i="5"/>
  <c r="B2" i="5"/>
  <c r="A10" i="5"/>
  <c r="A9" i="5"/>
  <c r="A8" i="5"/>
  <c r="A7" i="5"/>
  <c r="A6" i="5"/>
  <c r="A5" i="5"/>
  <c r="A4" i="5"/>
  <c r="A3" i="5"/>
  <c r="A2" i="5"/>
  <c r="H10" i="2"/>
  <c r="H9" i="2"/>
  <c r="H8" i="2"/>
  <c r="H7" i="2"/>
  <c r="H6" i="2"/>
  <c r="H5" i="2"/>
  <c r="H4" i="2"/>
  <c r="H3" i="2"/>
  <c r="H2" i="2"/>
  <c r="G10" i="2"/>
  <c r="G9" i="2"/>
  <c r="G8" i="2"/>
  <c r="G7" i="2"/>
  <c r="G6" i="2"/>
  <c r="G5" i="2"/>
  <c r="G4" i="2"/>
  <c r="G3" i="2"/>
  <c r="G2" i="2"/>
  <c r="H10" i="1"/>
  <c r="H9" i="1"/>
  <c r="H8" i="1"/>
  <c r="H7" i="1"/>
  <c r="H6" i="1"/>
  <c r="H5" i="1"/>
  <c r="H4" i="1"/>
  <c r="H3" i="1"/>
  <c r="H2" i="1"/>
  <c r="G11" i="5" l="1"/>
  <c r="D11" i="5"/>
  <c r="B11" i="5"/>
  <c r="C11" i="5"/>
  <c r="H11" i="2"/>
  <c r="H11" i="1"/>
  <c r="E10" i="1"/>
  <c r="E9" i="1"/>
  <c r="E8" i="1"/>
  <c r="E7" i="1"/>
  <c r="E6" i="1"/>
  <c r="E5" i="1"/>
  <c r="E4" i="1"/>
  <c r="E3" i="1"/>
  <c r="E2" i="1"/>
  <c r="B10" i="2"/>
  <c r="F10" i="2" s="1"/>
  <c r="B9" i="2"/>
  <c r="F9" i="2" s="1"/>
  <c r="B8" i="2"/>
  <c r="F8" i="2" s="1"/>
  <c r="B7" i="2"/>
  <c r="F7" i="2" s="1"/>
  <c r="B6" i="2"/>
  <c r="F6" i="2" s="1"/>
  <c r="B5" i="2"/>
  <c r="F5" i="2" s="1"/>
  <c r="B4" i="2"/>
  <c r="F4" i="2" s="1"/>
  <c r="B3" i="2"/>
  <c r="B2" i="2"/>
  <c r="F2" i="2" s="1"/>
  <c r="A10" i="2"/>
  <c r="A9" i="2"/>
  <c r="A8" i="2"/>
  <c r="A7" i="2"/>
  <c r="A6" i="2"/>
  <c r="A5" i="2"/>
  <c r="A4" i="2"/>
  <c r="A3" i="2"/>
  <c r="A2" i="2"/>
  <c r="F3" i="2"/>
  <c r="E10" i="2"/>
  <c r="E9" i="2"/>
  <c r="E6" i="2"/>
  <c r="E5" i="2"/>
  <c r="E3" i="2"/>
  <c r="D10" i="2"/>
  <c r="D8" i="2"/>
  <c r="D5" i="2"/>
  <c r="D3" i="2"/>
  <c r="D2" i="2"/>
  <c r="C9" i="2"/>
  <c r="C7" i="2"/>
  <c r="C5" i="2"/>
  <c r="C3" i="2"/>
  <c r="C2" i="2"/>
  <c r="F11" i="1"/>
  <c r="B11" i="1"/>
  <c r="G9" i="1"/>
  <c r="G8" i="1"/>
  <c r="G7" i="1"/>
  <c r="G5" i="1"/>
  <c r="G4" i="1"/>
  <c r="G3" i="1"/>
  <c r="D10" i="1"/>
  <c r="D9" i="1"/>
  <c r="D8" i="1"/>
  <c r="D7" i="1"/>
  <c r="D6" i="1"/>
  <c r="D5" i="1"/>
  <c r="D4" i="1"/>
  <c r="D3" i="1"/>
  <c r="D2" i="1"/>
  <c r="D11" i="1" s="1"/>
  <c r="C10" i="1"/>
  <c r="G10" i="1" s="1"/>
  <c r="C9" i="1"/>
  <c r="C8" i="1"/>
  <c r="C7" i="1"/>
  <c r="C6" i="1"/>
  <c r="G6" i="1" s="1"/>
  <c r="C5" i="1"/>
  <c r="C4" i="1"/>
  <c r="C3" i="1"/>
  <c r="C2" i="1"/>
  <c r="G2" i="1" s="1"/>
  <c r="G11" i="1" s="1"/>
  <c r="G11" i="2" l="1"/>
  <c r="E11" i="1"/>
  <c r="C10" i="2"/>
  <c r="D9" i="2"/>
  <c r="C8" i="2"/>
  <c r="E8" i="2"/>
  <c r="E7" i="2"/>
  <c r="D7" i="2"/>
  <c r="C6" i="2"/>
  <c r="D6" i="2"/>
  <c r="C4" i="2"/>
  <c r="D4" i="2"/>
  <c r="D11" i="2" s="1"/>
  <c r="E4" i="2"/>
  <c r="E2" i="2"/>
  <c r="B11" i="2"/>
  <c r="F11" i="2"/>
  <c r="C11" i="2"/>
  <c r="C11" i="1"/>
  <c r="E11" i="2" l="1"/>
  <c r="E11" i="5" l="1"/>
  <c r="C24" i="5"/>
  <c r="C15" i="5"/>
  <c r="E2" i="5"/>
  <c r="B15" i="5"/>
  <c r="B24" i="5"/>
</calcChain>
</file>

<file path=xl/sharedStrings.xml><?xml version="1.0" encoding="utf-8"?>
<sst xmlns="http://schemas.openxmlformats.org/spreadsheetml/2006/main" count="182" uniqueCount="71">
  <si>
    <t>County</t>
  </si>
  <si>
    <t>Estimated Population &gt;18 y/o
(US Census)</t>
  </si>
  <si>
    <t>Est prevalence of heavy alcohol use past months
(NSDUH 2018 6.6%)</t>
  </si>
  <si>
    <t>Est prevalence of binge drinking past month (includes heavy drinking)
(NSDUH 2018 26.5%)</t>
  </si>
  <si>
    <t>Percentage of adults reporting Excessive Drinking 
(RWJF County Rankings)</t>
  </si>
  <si>
    <t>Difference between NSDUH and RWJF</t>
  </si>
  <si>
    <t>Total</t>
  </si>
  <si>
    <t>Est rate of Cannabis Use Disorder
(NSDUH 2018 1.6%)</t>
  </si>
  <si>
    <t>Est Sedative Use Disorder Rx
(NSDUH 2018 0.3%)</t>
  </si>
  <si>
    <t>Est Stimulant Use Disorder (including Rx)
(NSDUH 2018 1%)</t>
  </si>
  <si>
    <t>Est rate of Opioid Use Disorder (Including Rx)
(NSDUH 2018 0.8%)</t>
  </si>
  <si>
    <t>Est prevalence of AUD only past year
(NSDUH 2018 4.8%)</t>
  </si>
  <si>
    <t>% of population who would receive treatment past year
(NSDUH 2018 0.9%)</t>
  </si>
  <si>
    <t>Any Illicit SUD         (no alcohol)
(NSDUH 2018 3%)</t>
  </si>
  <si>
    <t>Geographic/Socioeconomic</t>
  </si>
  <si>
    <t>Characteristic</t>
  </si>
  <si>
    <t>Illicit Drugs</t>
  </si>
  <si>
    <t>Alcohol</t>
  </si>
  <si>
    <t>Both Illicit</t>
  </si>
  <si>
    <t>Drugs and</t>
  </si>
  <si>
    <r>
      <t>or Alcohol</t>
    </r>
    <r>
      <rPr>
        <b/>
        <vertAlign val="superscript"/>
        <sz val="8.8000000000000007"/>
        <color rgb="FF4A4A4A"/>
        <rFont val="Tahoma"/>
        <family val="2"/>
      </rPr>
      <t>1</t>
    </r>
  </si>
  <si>
    <t>TOTAL</t>
  </si>
  <si>
    <t>GEOGRAPHIC REGION</t>
  </si>
  <si>
    <t>Northeast</t>
  </si>
  <si>
    <t>Midwest</t>
  </si>
  <si>
    <t>South</t>
  </si>
  <si>
    <t>West</t>
  </si>
  <si>
    <t>COUNTY TYPE</t>
  </si>
  <si>
    <t>Large Metro</t>
  </si>
  <si>
    <t>Small Metro</t>
  </si>
  <si>
    <t>Nonmetro</t>
  </si>
  <si>
    <t>Urbanized</t>
  </si>
  <si>
    <t>Less Urbanized</t>
  </si>
  <si>
    <t>Completely Rural</t>
  </si>
  <si>
    <r>
      <t>POVERTY LEVEL</t>
    </r>
    <r>
      <rPr>
        <b/>
        <vertAlign val="superscript"/>
        <sz val="8.8000000000000007"/>
        <color rgb="FF4A4A4A"/>
        <rFont val="Tahoma"/>
        <family val="2"/>
      </rPr>
      <t>2</t>
    </r>
  </si>
  <si>
    <t>Less Than 100%</t>
  </si>
  <si>
    <t>100-199%</t>
  </si>
  <si>
    <t>200% or More</t>
  </si>
  <si>
    <r>
      <t>HEALTH INSURANCE</t>
    </r>
    <r>
      <rPr>
        <b/>
        <vertAlign val="superscript"/>
        <sz val="8.8000000000000007"/>
        <color rgb="FF4A4A4A"/>
        <rFont val="Tahoma"/>
        <family val="2"/>
      </rPr>
      <t>3</t>
    </r>
  </si>
  <si>
    <t>Private</t>
  </si>
  <si>
    <t>Medicaid/CHIP</t>
  </si>
  <si>
    <r>
      <t>Other</t>
    </r>
    <r>
      <rPr>
        <vertAlign val="superscript"/>
        <sz val="8.8000000000000007"/>
        <color rgb="FF4A4A4A"/>
        <rFont val="Tahoma"/>
        <family val="2"/>
      </rPr>
      <t>4</t>
    </r>
  </si>
  <si>
    <t>No Coverage</t>
  </si>
  <si>
    <t>% of population who received treatment past year
(NSDUH 2018 0.8%)</t>
  </si>
  <si>
    <t>Aged 18+</t>
  </si>
  <si>
    <r>
      <t>POVERTY LEVEL</t>
    </r>
    <r>
      <rPr>
        <b/>
        <vertAlign val="superscript"/>
        <sz val="8.8000000000000007"/>
        <color rgb="FF4A4A4A"/>
        <rFont val="Tahoma"/>
        <family val="2"/>
      </rPr>
      <t>1</t>
    </r>
  </si>
  <si>
    <r>
      <t>HEALTH INSURANCE</t>
    </r>
    <r>
      <rPr>
        <b/>
        <vertAlign val="superscript"/>
        <sz val="8.8000000000000007"/>
        <color rgb="FF4A4A4A"/>
        <rFont val="Tahoma"/>
        <family val="2"/>
      </rPr>
      <t>2</t>
    </r>
  </si>
  <si>
    <r>
      <t>Other</t>
    </r>
    <r>
      <rPr>
        <vertAlign val="superscript"/>
        <sz val="8.8000000000000007"/>
        <color rgb="FF4A4A4A"/>
        <rFont val="Tahoma"/>
        <family val="2"/>
      </rPr>
      <t>3</t>
    </r>
  </si>
  <si>
    <t>* = low precision; -- = not available; da = does not apply; nc = not comparable due to methodological changes; nr = not reported due to measurement issues.</t>
  </si>
  <si>
    <t>Definitions: Measures and terms are defined in Appendix A.</t>
  </si>
  <si>
    <t>Source: SAMHSA, Center for Behavioral Health Statistics and Quality, National Survey on Drug Use and Health, 2017 and 2018.</t>
  </si>
  <si>
    <t>Any SUD Rates</t>
  </si>
  <si>
    <t>Illicit SUD Rates</t>
  </si>
  <si>
    <t>AUD Rates</t>
  </si>
  <si>
    <t>*</t>
  </si>
  <si>
    <t>Any Treatment Rates</t>
  </si>
  <si>
    <t>NOTE: Specialty treatment facilities include hospitals (inpatient only), rehabilitation facilities (inpatient or outpatient), or mental health centers.</t>
  </si>
  <si>
    <r>
      <t>a</t>
    </r>
    <r>
      <rPr>
        <sz val="9"/>
        <color rgb="FF4A4A4A"/>
        <rFont val="Tahoma"/>
        <family val="2"/>
      </rPr>
      <t xml:space="preserve"> The difference between this estimate and the 2018 estimate is statistically significant at the .05 level. Rounding may make the estimates appear identical.</t>
    </r>
  </si>
  <si>
    <r>
      <t>1</t>
    </r>
    <r>
      <rPr>
        <sz val="9"/>
        <color rgb="FF4A4A4A"/>
        <rFont val="Tahoma"/>
        <family val="2"/>
      </rPr>
      <t xml:space="preserve"> Estimates include persons who received treatment specifically for illicit drugs or alcohol, as well as persons who received treatment for unspecified substance(s).</t>
    </r>
  </si>
  <si>
    <r>
      <t>2</t>
    </r>
    <r>
      <rPr>
        <sz val="9"/>
        <color rgb="FF4A4A4A"/>
        <rFont val="Tahoma"/>
        <family val="2"/>
      </rPr>
      <t xml:space="preserve"> Respondents aged 18 to 22 who were living in a college dormitory were excluded.</t>
    </r>
  </si>
  <si>
    <r>
      <t>3</t>
    </r>
    <r>
      <rPr>
        <sz val="9"/>
        <color rgb="FF4A4A4A"/>
        <rFont val="Tahoma"/>
        <family val="2"/>
      </rPr>
      <t xml:space="preserve"> Respondents could indicate multiple types of health insurance; thus, these response categories are not mutually exclusive.</t>
    </r>
  </si>
  <si>
    <r>
      <t>4</t>
    </r>
    <r>
      <rPr>
        <sz val="9"/>
        <color rgb="FF4A4A4A"/>
        <rFont val="Tahoma"/>
        <family val="2"/>
      </rPr>
      <t xml:space="preserve"> Other Health Insurance is defined as having Medicare, military-related health care, or any other type of health insurance.</t>
    </r>
  </si>
  <si>
    <t>Specialty Treatment Rates</t>
  </si>
  <si>
    <t>Est prevalence of AUD only past year</t>
  </si>
  <si>
    <t>Opioid Use Disorder 
(MAT Waiver need)</t>
  </si>
  <si>
    <t>Counties</t>
  </si>
  <si>
    <t>Total prevalence of SUD past year</t>
  </si>
  <si>
    <t>Any Illicit + Rx SUD past year 
(no alcohol)</t>
  </si>
  <si>
    <t>Total persons &gt;18 with SUD (alcohol + illicit)</t>
  </si>
  <si>
    <t>Percentage of persons &gt;18 expected to receive any treatment
(NSDUH 2018 17.5%)</t>
  </si>
  <si>
    <t>Percentage of persons &gt;18 expected to receive specialty treatment
(NSDUH 11%)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</si>
</sst>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4A4A4A"/>
      <name val="Tahoma"/>
      <family val="2"/>
    </font>
    <font>
      <b/>
      <sz val="11"/>
      <color rgb="FF4A4A4A"/>
      <name val="Tahoma"/>
      <family val="2"/>
    </font>
    <font>
      <b/>
      <vertAlign val="superscript"/>
      <sz val="8.8000000000000007"/>
      <color rgb="FF4A4A4A"/>
      <name val="Tahoma"/>
      <family val="2"/>
    </font>
    <font>
      <vertAlign val="superscript"/>
      <sz val="8.8000000000000007"/>
      <color rgb="FF4A4A4A"/>
      <name val="Tahoma"/>
      <family val="2"/>
    </font>
    <font>
      <sz val="9.9"/>
      <color rgb="FF4A4A4A"/>
      <name val="Tahoma"/>
      <family val="2"/>
    </font>
    <font>
      <sz val="9"/>
      <color rgb="FF4A4A4A"/>
      <name val="Tahoma"/>
      <family val="2"/>
    </font>
    <font>
      <vertAlign val="superscript"/>
      <sz val="6"/>
      <color rgb="FF4A4A4A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/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/>
      <diagonal/>
    </border>
    <border>
      <left style="thick">
        <color rgb="FF111111"/>
      </left>
      <right style="thick">
        <color rgb="FF111111"/>
      </right>
      <top style="thick">
        <color rgb="FF111111"/>
      </top>
      <bottom style="thick">
        <color rgb="FF111111"/>
      </bottom>
      <diagonal/>
    </border>
    <border>
      <left style="thick">
        <color rgb="FF111111"/>
      </left>
      <right style="thick">
        <color rgb="FF111111"/>
      </right>
      <top/>
      <bottom/>
      <diagonal/>
    </border>
    <border>
      <left style="thick">
        <color rgb="FF111111"/>
      </left>
      <right style="thick">
        <color rgb="FF111111"/>
      </right>
      <top/>
      <bottom style="thick">
        <color rgb="FF111111"/>
      </bottom>
      <diagonal/>
    </border>
    <border>
      <left style="medium">
        <color rgb="FF111111"/>
      </left>
      <right style="thick">
        <color rgb="FF111111"/>
      </right>
      <top style="medium">
        <color rgb="FF111111"/>
      </top>
      <bottom/>
      <diagonal/>
    </border>
    <border>
      <left style="thick">
        <color rgb="FF111111"/>
      </left>
      <right style="thick">
        <color rgb="FF111111"/>
      </right>
      <top style="medium">
        <color rgb="FF111111"/>
      </top>
      <bottom/>
      <diagonal/>
    </border>
    <border>
      <left style="thick">
        <color rgb="FF111111"/>
      </left>
      <right style="medium">
        <color rgb="FF111111"/>
      </right>
      <top style="medium">
        <color rgb="FF111111"/>
      </top>
      <bottom/>
      <diagonal/>
    </border>
    <border>
      <left style="medium">
        <color rgb="FF111111"/>
      </left>
      <right style="thick">
        <color rgb="FF111111"/>
      </right>
      <top/>
      <bottom/>
      <diagonal/>
    </border>
    <border>
      <left style="thick">
        <color rgb="FF111111"/>
      </left>
      <right style="medium">
        <color rgb="FF111111"/>
      </right>
      <top/>
      <bottom/>
      <diagonal/>
    </border>
    <border>
      <left style="medium">
        <color rgb="FF111111"/>
      </left>
      <right style="thick">
        <color rgb="FF111111"/>
      </right>
      <top/>
      <bottom style="thick">
        <color rgb="FF111111"/>
      </bottom>
      <diagonal/>
    </border>
    <border>
      <left style="thick">
        <color rgb="FF111111"/>
      </left>
      <right style="medium">
        <color rgb="FF111111"/>
      </right>
      <top/>
      <bottom style="thick">
        <color rgb="FF111111"/>
      </bottom>
      <diagonal/>
    </border>
    <border>
      <left style="medium">
        <color rgb="FF111111"/>
      </left>
      <right style="thick">
        <color rgb="FF111111"/>
      </right>
      <top style="thick">
        <color rgb="FF111111"/>
      </top>
      <bottom style="thick">
        <color rgb="FF111111"/>
      </bottom>
      <diagonal/>
    </border>
    <border>
      <left style="thick">
        <color rgb="FF111111"/>
      </left>
      <right style="medium">
        <color rgb="FF111111"/>
      </right>
      <top style="thick">
        <color rgb="FF111111"/>
      </top>
      <bottom style="thick">
        <color rgb="FF111111"/>
      </bottom>
      <diagonal/>
    </border>
    <border>
      <left style="medium">
        <color rgb="FF111111"/>
      </left>
      <right style="thick">
        <color rgb="FF111111"/>
      </right>
      <top style="thick">
        <color rgb="FF111111"/>
      </top>
      <bottom style="medium">
        <color rgb="FF111111"/>
      </bottom>
      <diagonal/>
    </border>
    <border>
      <left style="thick">
        <color rgb="FF111111"/>
      </left>
      <right style="thick">
        <color rgb="FF111111"/>
      </right>
      <top style="thick">
        <color rgb="FF111111"/>
      </top>
      <bottom style="medium">
        <color rgb="FF111111"/>
      </bottom>
      <diagonal/>
    </border>
    <border>
      <left style="thick">
        <color rgb="FF111111"/>
      </left>
      <right style="medium">
        <color rgb="FF111111"/>
      </right>
      <top style="thick">
        <color rgb="FF111111"/>
      </top>
      <bottom style="medium">
        <color rgb="FF111111"/>
      </bottom>
      <diagonal/>
    </border>
    <border>
      <left/>
      <right/>
      <top/>
      <bottom style="medium">
        <color rgb="FF111111"/>
      </bottom>
      <diagonal/>
    </border>
    <border>
      <left/>
      <right/>
      <top style="thick">
        <color rgb="FF111111"/>
      </top>
      <bottom/>
      <diagonal/>
    </border>
    <border>
      <left style="medium">
        <color rgb="FF111111"/>
      </left>
      <right/>
      <top style="thick">
        <color rgb="FF111111"/>
      </top>
      <bottom/>
      <diagonal/>
    </border>
    <border>
      <left style="medium">
        <color rgb="FF111111"/>
      </left>
      <right/>
      <top/>
      <bottom/>
      <diagonal/>
    </border>
    <border>
      <left style="medium">
        <color rgb="FF111111"/>
      </left>
      <right/>
      <top/>
      <bottom style="medium">
        <color rgb="FF11111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59999389629810485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2" borderId="7" xfId="1" applyFont="1" applyFill="1" applyBorder="1" applyAlignment="1">
      <alignment wrapText="1"/>
    </xf>
    <xf numFmtId="0" fontId="0" fillId="0" borderId="4" xfId="0" applyBorder="1"/>
    <xf numFmtId="0" fontId="0" fillId="2" borderId="9" xfId="0" applyFill="1" applyBorder="1"/>
    <xf numFmtId="0" fontId="0" fillId="2" borderId="8" xfId="0" applyFill="1" applyBorder="1"/>
    <xf numFmtId="0" fontId="2" fillId="2" borderId="8" xfId="1" applyFont="1" applyFill="1" applyBorder="1" applyAlignment="1">
      <alignment wrapText="1"/>
    </xf>
    <xf numFmtId="0" fontId="2" fillId="2" borderId="10" xfId="1" applyFont="1" applyFill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indent="2"/>
    </xf>
    <xf numFmtId="0" fontId="4" fillId="0" borderId="14" xfId="0" applyFont="1" applyBorder="1" applyAlignment="1">
      <alignment horizontal="left" vertical="center" indent="2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indent="2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right" vertical="center" indent="2"/>
    </xf>
    <xf numFmtId="0" fontId="3" fillId="0" borderId="21" xfId="0" applyFont="1" applyBorder="1" applyAlignment="1">
      <alignment horizontal="left" vertical="center" indent="3"/>
    </xf>
    <xf numFmtId="0" fontId="3" fillId="0" borderId="21" xfId="0" applyFont="1" applyBorder="1" applyAlignment="1">
      <alignment horizontal="left" vertical="center" indent="5"/>
    </xf>
    <xf numFmtId="0" fontId="3" fillId="0" borderId="23" xfId="0" applyFont="1" applyBorder="1" applyAlignment="1">
      <alignment horizontal="left" vertical="center" indent="3"/>
    </xf>
    <xf numFmtId="0" fontId="3" fillId="0" borderId="24" xfId="0" applyFont="1" applyBorder="1" applyAlignment="1">
      <alignment horizontal="right" vertical="center" indent="2"/>
    </xf>
    <xf numFmtId="0" fontId="3" fillId="0" borderId="25" xfId="0" applyFont="1" applyBorder="1" applyAlignment="1">
      <alignment horizontal="right" vertical="center" indent="2"/>
    </xf>
    <xf numFmtId="0" fontId="8" fillId="0" borderId="0" xfId="0" applyFont="1"/>
    <xf numFmtId="0" fontId="9" fillId="0" borderId="0" xfId="0" applyFont="1"/>
    <xf numFmtId="0" fontId="0" fillId="3" borderId="8" xfId="0" applyFill="1" applyBorder="1"/>
    <xf numFmtId="0" fontId="2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2" xfId="0" applyBorder="1"/>
    <xf numFmtId="0" fontId="2" fillId="2" borderId="31" xfId="1" applyFont="1" applyFill="1" applyBorder="1" applyAlignment="1">
      <alignment wrapText="1"/>
    </xf>
    <xf numFmtId="0" fontId="2" fillId="2" borderId="7" xfId="1" applyFont="1" applyFill="1" applyBorder="1"/>
    <xf numFmtId="0" fontId="2" fillId="2" borderId="9" xfId="1" applyFont="1" applyFill="1" applyBorder="1" applyAlignment="1">
      <alignment wrapText="1"/>
    </xf>
    <xf numFmtId="0" fontId="0" fillId="2" borderId="4" xfId="0" applyFill="1" applyBorder="1"/>
    <xf numFmtId="0" fontId="2" fillId="2" borderId="32" xfId="1" applyFont="1" applyFill="1" applyBorder="1" applyAlignment="1">
      <alignment wrapText="1"/>
    </xf>
    <xf numFmtId="0" fontId="2" fillId="2" borderId="2" xfId="1" applyFont="1" applyFill="1" applyBorder="1" applyAlignment="1">
      <alignment wrapText="1"/>
    </xf>
    <xf numFmtId="0" fontId="0" fillId="2" borderId="5" xfId="0" applyFill="1" applyBorder="1"/>
    <xf numFmtId="0" fontId="2" fillId="2" borderId="33" xfId="1" applyFont="1" applyFill="1" applyBorder="1" applyAlignment="1">
      <alignment wrapText="1"/>
    </xf>
    <xf numFmtId="0" fontId="0" fillId="0" borderId="9" xfId="0" applyBorder="1"/>
    <xf numFmtId="0" fontId="7" fillId="0" borderId="29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2"/>
    </xf>
    <xf numFmtId="0" fontId="7" fillId="0" borderId="26" xfId="0" applyFont="1" applyBorder="1" applyAlignment="1">
      <alignment horizontal="left" vertical="center" wrapText="1" indent="2"/>
    </xf>
    <xf numFmtId="0" fontId="0" fillId="0" borderId="26" xfId="0" applyBorder="1" applyAlignment="1">
      <alignment horizontal="center"/>
    </xf>
    <xf numFmtId="0" fontId="7" fillId="0" borderId="28" xfId="0" applyFont="1" applyBorder="1" applyAlignment="1">
      <alignment horizontal="left" vertical="center" wrapText="1" indent="2"/>
    </xf>
    <xf numFmtId="0" fontId="7" fillId="0" borderId="27" xfId="0" applyFont="1" applyBorder="1" applyAlignment="1">
      <alignment horizontal="left" vertical="center" wrapText="1" indent="2"/>
    </xf>
    <xf numFmtId="0" fontId="6" fillId="0" borderId="29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untyhealthrankings.org/" TargetMode="External"/><Relationship Id="rId1" Type="http://schemas.openxmlformats.org/officeDocument/2006/relationships/hyperlink" Target="https://www.census.gov/quickfacts/fact/table/US/PST04521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quickfacts/fact/table/US/PST0452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nsus.gov/quickfacts/fact/table/US/PST04521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/>
  </sheetViews>
  <sheetFormatPr defaultRowHeight="15" x14ac:dyDescent="0.25"/>
  <cols>
    <col min="1" max="1" width="26.28515625" customWidth="1"/>
    <col min="2" max="2" width="18.42578125" customWidth="1"/>
    <col min="3" max="3" width="20.7109375" customWidth="1"/>
    <col min="4" max="4" width="21.7109375" customWidth="1"/>
    <col min="5" max="5" width="22.85546875" customWidth="1"/>
    <col min="6" max="6" width="19.5703125" customWidth="1"/>
    <col min="7" max="7" width="12.42578125" customWidth="1"/>
    <col min="8" max="8" width="24" customWidth="1"/>
  </cols>
  <sheetData>
    <row r="1" spans="1:8" ht="87" customHeight="1" thickBot="1" x14ac:dyDescent="0.3">
      <c r="A1" s="34" t="s">
        <v>0</v>
      </c>
      <c r="B1" s="9" t="s">
        <v>1</v>
      </c>
      <c r="C1" s="9" t="s">
        <v>3</v>
      </c>
      <c r="D1" s="9" t="s">
        <v>2</v>
      </c>
      <c r="E1" s="8" t="s">
        <v>11</v>
      </c>
      <c r="F1" s="9" t="s">
        <v>4</v>
      </c>
      <c r="G1" s="4" t="s">
        <v>5</v>
      </c>
      <c r="H1" s="4" t="s">
        <v>12</v>
      </c>
    </row>
    <row r="2" spans="1:8" ht="15.75" thickBot="1" x14ac:dyDescent="0.3">
      <c r="A2" s="5"/>
      <c r="B2" s="5"/>
      <c r="C2" s="5">
        <f t="shared" ref="C2:C10" si="0">(B2*0.265)</f>
        <v>0</v>
      </c>
      <c r="D2" s="5">
        <f t="shared" ref="D2:D10" si="1">(B2*0.066)</f>
        <v>0</v>
      </c>
      <c r="E2" s="3">
        <f t="shared" ref="E2:E10" si="2">(B2*0.048)</f>
        <v>0</v>
      </c>
      <c r="F2" s="5"/>
      <c r="G2" s="3">
        <f t="shared" ref="G2:G10" si="3">(C2-F2)</f>
        <v>0</v>
      </c>
      <c r="H2" s="3">
        <f t="shared" ref="H2:H10" si="4">(B2*0.009)</f>
        <v>0</v>
      </c>
    </row>
    <row r="3" spans="1:8" ht="15.75" thickBot="1" x14ac:dyDescent="0.3">
      <c r="A3" s="3"/>
      <c r="B3" s="5"/>
      <c r="C3" s="5">
        <f t="shared" si="0"/>
        <v>0</v>
      </c>
      <c r="D3" s="5">
        <f t="shared" si="1"/>
        <v>0</v>
      </c>
      <c r="E3" s="3">
        <f t="shared" si="2"/>
        <v>0</v>
      </c>
      <c r="F3" s="5"/>
      <c r="G3" s="3">
        <f t="shared" si="3"/>
        <v>0</v>
      </c>
      <c r="H3" s="3">
        <f t="shared" si="4"/>
        <v>0</v>
      </c>
    </row>
    <row r="4" spans="1:8" ht="15.75" thickBot="1" x14ac:dyDescent="0.3">
      <c r="A4" s="3"/>
      <c r="B4" s="5"/>
      <c r="C4" s="5">
        <f t="shared" si="0"/>
        <v>0</v>
      </c>
      <c r="D4" s="5">
        <f t="shared" si="1"/>
        <v>0</v>
      </c>
      <c r="E4" s="3">
        <f t="shared" si="2"/>
        <v>0</v>
      </c>
      <c r="F4" s="5"/>
      <c r="G4" s="3">
        <f t="shared" si="3"/>
        <v>0</v>
      </c>
      <c r="H4" s="3">
        <f t="shared" si="4"/>
        <v>0</v>
      </c>
    </row>
    <row r="5" spans="1:8" ht="15.75" thickBot="1" x14ac:dyDescent="0.3">
      <c r="A5" s="3"/>
      <c r="B5" s="5"/>
      <c r="C5" s="5">
        <f t="shared" si="0"/>
        <v>0</v>
      </c>
      <c r="D5" s="5">
        <f t="shared" si="1"/>
        <v>0</v>
      </c>
      <c r="E5" s="3">
        <f t="shared" si="2"/>
        <v>0</v>
      </c>
      <c r="F5" s="5"/>
      <c r="G5" s="3">
        <f t="shared" si="3"/>
        <v>0</v>
      </c>
      <c r="H5" s="3">
        <f t="shared" si="4"/>
        <v>0</v>
      </c>
    </row>
    <row r="6" spans="1:8" ht="15.75" thickBot="1" x14ac:dyDescent="0.3">
      <c r="A6" s="3"/>
      <c r="B6" s="5"/>
      <c r="C6" s="5">
        <f t="shared" si="0"/>
        <v>0</v>
      </c>
      <c r="D6" s="5">
        <f t="shared" si="1"/>
        <v>0</v>
      </c>
      <c r="E6" s="3">
        <f t="shared" si="2"/>
        <v>0</v>
      </c>
      <c r="F6" s="5"/>
      <c r="G6" s="3">
        <f t="shared" si="3"/>
        <v>0</v>
      </c>
      <c r="H6" s="3">
        <f t="shared" si="4"/>
        <v>0</v>
      </c>
    </row>
    <row r="7" spans="1:8" ht="15.75" thickBot="1" x14ac:dyDescent="0.3">
      <c r="A7" s="5"/>
      <c r="B7" s="5"/>
      <c r="C7" s="5">
        <f t="shared" si="0"/>
        <v>0</v>
      </c>
      <c r="D7" s="5">
        <f t="shared" si="1"/>
        <v>0</v>
      </c>
      <c r="E7" s="3">
        <f t="shared" si="2"/>
        <v>0</v>
      </c>
      <c r="F7" s="5"/>
      <c r="G7" s="3">
        <f t="shared" si="3"/>
        <v>0</v>
      </c>
      <c r="H7" s="3">
        <f t="shared" si="4"/>
        <v>0</v>
      </c>
    </row>
    <row r="8" spans="1:8" ht="15.75" thickBot="1" x14ac:dyDescent="0.3">
      <c r="A8" s="3"/>
      <c r="B8" s="5"/>
      <c r="C8" s="5">
        <f t="shared" si="0"/>
        <v>0</v>
      </c>
      <c r="D8" s="5">
        <f t="shared" si="1"/>
        <v>0</v>
      </c>
      <c r="E8" s="3">
        <f t="shared" si="2"/>
        <v>0</v>
      </c>
      <c r="F8" s="5"/>
      <c r="G8" s="3">
        <f t="shared" si="3"/>
        <v>0</v>
      </c>
      <c r="H8" s="3">
        <f t="shared" si="4"/>
        <v>0</v>
      </c>
    </row>
    <row r="9" spans="1:8" ht="15.75" thickBot="1" x14ac:dyDescent="0.3">
      <c r="A9" s="3"/>
      <c r="B9" s="5"/>
      <c r="C9" s="5">
        <f t="shared" si="0"/>
        <v>0</v>
      </c>
      <c r="D9" s="5">
        <f t="shared" si="1"/>
        <v>0</v>
      </c>
      <c r="E9" s="3">
        <f t="shared" si="2"/>
        <v>0</v>
      </c>
      <c r="F9" s="5"/>
      <c r="G9" s="3">
        <f t="shared" si="3"/>
        <v>0</v>
      </c>
      <c r="H9" s="3">
        <f t="shared" si="4"/>
        <v>0</v>
      </c>
    </row>
    <row r="10" spans="1:8" ht="15.75" thickBot="1" x14ac:dyDescent="0.3">
      <c r="A10" s="3"/>
      <c r="B10" s="5"/>
      <c r="C10" s="5">
        <f t="shared" si="0"/>
        <v>0</v>
      </c>
      <c r="D10" s="5">
        <f t="shared" si="1"/>
        <v>0</v>
      </c>
      <c r="E10" s="3">
        <f t="shared" si="2"/>
        <v>0</v>
      </c>
      <c r="F10" s="5"/>
      <c r="G10" s="3">
        <f t="shared" si="3"/>
        <v>0</v>
      </c>
      <c r="H10" s="3">
        <f t="shared" si="4"/>
        <v>0</v>
      </c>
    </row>
    <row r="11" spans="1:8" ht="15.75" thickBot="1" x14ac:dyDescent="0.3">
      <c r="A11" s="7" t="s">
        <v>6</v>
      </c>
      <c r="B11" s="6">
        <f t="shared" ref="B11:H11" si="5">SUM(B2:B10)</f>
        <v>0</v>
      </c>
      <c r="C11" s="6">
        <f t="shared" si="5"/>
        <v>0</v>
      </c>
      <c r="D11" s="6">
        <f t="shared" si="5"/>
        <v>0</v>
      </c>
      <c r="E11" s="7">
        <f t="shared" si="5"/>
        <v>0</v>
      </c>
      <c r="F11" s="6">
        <f t="shared" si="5"/>
        <v>0</v>
      </c>
      <c r="G11" s="7">
        <f t="shared" si="5"/>
        <v>0</v>
      </c>
      <c r="H11" s="7">
        <f t="shared" si="5"/>
        <v>0</v>
      </c>
    </row>
    <row r="15" spans="1:8" x14ac:dyDescent="0.25">
      <c r="C15" s="1"/>
    </row>
  </sheetData>
  <hyperlinks>
    <hyperlink ref="B1" r:id="rId1" display="https://www.census.gov/quickfacts/fact/table/US/PST045218"/>
    <hyperlink ref="F1" r:id="rId2" display="https://www.countyhealthrankings.org/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" sqref="G1:G1048576"/>
    </sheetView>
  </sheetViews>
  <sheetFormatPr defaultRowHeight="15" x14ac:dyDescent="0.25"/>
  <cols>
    <col min="1" max="1" width="20.42578125" customWidth="1"/>
    <col min="2" max="2" width="20.7109375" customWidth="1"/>
    <col min="3" max="3" width="21.5703125" customWidth="1"/>
    <col min="4" max="4" width="20.42578125" customWidth="1"/>
    <col min="5" max="5" width="19.140625" customWidth="1"/>
    <col min="6" max="6" width="20.140625" customWidth="1"/>
    <col min="7" max="7" width="18.7109375" customWidth="1"/>
    <col min="8" max="8" width="23" customWidth="1"/>
  </cols>
  <sheetData>
    <row r="1" spans="1:8" ht="92.25" customHeight="1" thickBot="1" x14ac:dyDescent="0.3">
      <c r="A1" s="34" t="s">
        <v>0</v>
      </c>
      <c r="B1" s="9" t="s">
        <v>1</v>
      </c>
      <c r="C1" s="9" t="s">
        <v>7</v>
      </c>
      <c r="D1" s="9" t="s">
        <v>10</v>
      </c>
      <c r="E1" s="38" t="s">
        <v>9</v>
      </c>
      <c r="F1" s="40" t="s">
        <v>8</v>
      </c>
      <c r="G1" s="9" t="s">
        <v>13</v>
      </c>
      <c r="H1" s="4" t="s">
        <v>43</v>
      </c>
    </row>
    <row r="2" spans="1:8" ht="15.75" thickBot="1" x14ac:dyDescent="0.3">
      <c r="A2" s="5">
        <f>('Alcohol Use Estimates'!A2)</f>
        <v>0</v>
      </c>
      <c r="B2" s="5">
        <f>('Alcohol Use Estimates'!B2)</f>
        <v>0</v>
      </c>
      <c r="C2" s="5">
        <f t="shared" ref="C2:C10" si="0">(B2*0.016)</f>
        <v>0</v>
      </c>
      <c r="D2" s="5">
        <f t="shared" ref="D2:D10" si="1">(B2*0.008)</f>
        <v>0</v>
      </c>
      <c r="E2" s="2">
        <f t="shared" ref="E2:E10" si="2">(B2*0.01)</f>
        <v>0</v>
      </c>
      <c r="F2" s="41">
        <f t="shared" ref="F2:F10" si="3">(B2*0.003)</f>
        <v>0</v>
      </c>
      <c r="G2" s="5">
        <f t="shared" ref="G2:G10" si="4">(C2*0.03)</f>
        <v>0</v>
      </c>
      <c r="H2" s="5">
        <f t="shared" ref="H2:H10" si="5">(D2*0.008)</f>
        <v>0</v>
      </c>
    </row>
    <row r="3" spans="1:8" ht="15.75" thickBot="1" x14ac:dyDescent="0.3">
      <c r="A3" s="5">
        <f>('Alcohol Use Estimates'!A3)</f>
        <v>0</v>
      </c>
      <c r="B3" s="5">
        <f>('Alcohol Use Estimates'!B3)</f>
        <v>0</v>
      </c>
      <c r="C3" s="5">
        <f t="shared" si="0"/>
        <v>0</v>
      </c>
      <c r="D3" s="5">
        <f t="shared" si="1"/>
        <v>0</v>
      </c>
      <c r="E3" s="2">
        <f t="shared" si="2"/>
        <v>0</v>
      </c>
      <c r="F3" s="5">
        <f t="shared" si="3"/>
        <v>0</v>
      </c>
      <c r="G3" s="5">
        <f t="shared" si="4"/>
        <v>0</v>
      </c>
      <c r="H3" s="5">
        <f t="shared" si="5"/>
        <v>0</v>
      </c>
    </row>
    <row r="4" spans="1:8" ht="15.75" thickBot="1" x14ac:dyDescent="0.3">
      <c r="A4" s="5">
        <f>('Alcohol Use Estimates'!A4)</f>
        <v>0</v>
      </c>
      <c r="B4" s="5">
        <f>('Alcohol Use Estimates'!B4)</f>
        <v>0</v>
      </c>
      <c r="C4" s="5">
        <f t="shared" si="0"/>
        <v>0</v>
      </c>
      <c r="D4" s="5">
        <f t="shared" si="1"/>
        <v>0</v>
      </c>
      <c r="E4" s="2">
        <f t="shared" si="2"/>
        <v>0</v>
      </c>
      <c r="F4" s="5">
        <f t="shared" si="3"/>
        <v>0</v>
      </c>
      <c r="G4" s="5">
        <f t="shared" si="4"/>
        <v>0</v>
      </c>
      <c r="H4" s="5">
        <f t="shared" si="5"/>
        <v>0</v>
      </c>
    </row>
    <row r="5" spans="1:8" ht="15.75" thickBot="1" x14ac:dyDescent="0.3">
      <c r="A5" s="5">
        <f>('Alcohol Use Estimates'!A5)</f>
        <v>0</v>
      </c>
      <c r="B5" s="5">
        <f>('Alcohol Use Estimates'!B5)</f>
        <v>0</v>
      </c>
      <c r="C5" s="5">
        <f t="shared" si="0"/>
        <v>0</v>
      </c>
      <c r="D5" s="5">
        <f t="shared" si="1"/>
        <v>0</v>
      </c>
      <c r="E5" s="2">
        <f t="shared" si="2"/>
        <v>0</v>
      </c>
      <c r="F5" s="5">
        <f t="shared" si="3"/>
        <v>0</v>
      </c>
      <c r="G5" s="5">
        <f t="shared" si="4"/>
        <v>0</v>
      </c>
      <c r="H5" s="5">
        <f t="shared" si="5"/>
        <v>0</v>
      </c>
    </row>
    <row r="6" spans="1:8" ht="15.75" thickBot="1" x14ac:dyDescent="0.3">
      <c r="A6" s="5">
        <f>('Alcohol Use Estimates'!A6)</f>
        <v>0</v>
      </c>
      <c r="B6" s="5">
        <f>('Alcohol Use Estimates'!B6)</f>
        <v>0</v>
      </c>
      <c r="C6" s="5">
        <f t="shared" si="0"/>
        <v>0</v>
      </c>
      <c r="D6" s="5">
        <f t="shared" si="1"/>
        <v>0</v>
      </c>
      <c r="E6" s="2">
        <f t="shared" si="2"/>
        <v>0</v>
      </c>
      <c r="F6" s="5">
        <f t="shared" si="3"/>
        <v>0</v>
      </c>
      <c r="G6" s="5">
        <f t="shared" si="4"/>
        <v>0</v>
      </c>
      <c r="H6" s="5">
        <f t="shared" si="5"/>
        <v>0</v>
      </c>
    </row>
    <row r="7" spans="1:8" ht="15.75" thickBot="1" x14ac:dyDescent="0.3">
      <c r="A7" s="5">
        <f>('Alcohol Use Estimates'!A7)</f>
        <v>0</v>
      </c>
      <c r="B7" s="5">
        <f>('Alcohol Use Estimates'!B7)</f>
        <v>0</v>
      </c>
      <c r="C7" s="5">
        <f t="shared" si="0"/>
        <v>0</v>
      </c>
      <c r="D7" s="5">
        <f t="shared" si="1"/>
        <v>0</v>
      </c>
      <c r="E7" s="2">
        <f t="shared" si="2"/>
        <v>0</v>
      </c>
      <c r="F7" s="5">
        <f t="shared" si="3"/>
        <v>0</v>
      </c>
      <c r="G7" s="5">
        <f t="shared" si="4"/>
        <v>0</v>
      </c>
      <c r="H7" s="5">
        <f t="shared" si="5"/>
        <v>0</v>
      </c>
    </row>
    <row r="8" spans="1:8" ht="15.75" thickBot="1" x14ac:dyDescent="0.3">
      <c r="A8" s="5">
        <f>('Alcohol Use Estimates'!A8)</f>
        <v>0</v>
      </c>
      <c r="B8" s="5">
        <f>('Alcohol Use Estimates'!B8)</f>
        <v>0</v>
      </c>
      <c r="C8" s="5">
        <f t="shared" si="0"/>
        <v>0</v>
      </c>
      <c r="D8" s="5">
        <f t="shared" si="1"/>
        <v>0</v>
      </c>
      <c r="E8" s="2">
        <f t="shared" si="2"/>
        <v>0</v>
      </c>
      <c r="F8" s="5">
        <f t="shared" si="3"/>
        <v>0</v>
      </c>
      <c r="G8" s="5">
        <f t="shared" si="4"/>
        <v>0</v>
      </c>
      <c r="H8" s="5">
        <f t="shared" si="5"/>
        <v>0</v>
      </c>
    </row>
    <row r="9" spans="1:8" ht="15.75" thickBot="1" x14ac:dyDescent="0.3">
      <c r="A9" s="5">
        <f>('Alcohol Use Estimates'!A9)</f>
        <v>0</v>
      </c>
      <c r="B9" s="5">
        <f>('Alcohol Use Estimates'!B9)</f>
        <v>0</v>
      </c>
      <c r="C9" s="5">
        <f t="shared" si="0"/>
        <v>0</v>
      </c>
      <c r="D9" s="5">
        <f t="shared" si="1"/>
        <v>0</v>
      </c>
      <c r="E9" s="2">
        <f t="shared" si="2"/>
        <v>0</v>
      </c>
      <c r="F9" s="5">
        <f t="shared" si="3"/>
        <v>0</v>
      </c>
      <c r="G9" s="5">
        <f t="shared" si="4"/>
        <v>0</v>
      </c>
      <c r="H9" s="5">
        <f t="shared" si="5"/>
        <v>0</v>
      </c>
    </row>
    <row r="10" spans="1:8" ht="15.75" thickBot="1" x14ac:dyDescent="0.3">
      <c r="A10" s="5">
        <f>('Alcohol Use Estimates'!A10)</f>
        <v>0</v>
      </c>
      <c r="B10" s="5">
        <f>('Alcohol Use Estimates'!B10)</f>
        <v>0</v>
      </c>
      <c r="C10" s="5">
        <f t="shared" si="0"/>
        <v>0</v>
      </c>
      <c r="D10" s="5">
        <f t="shared" si="1"/>
        <v>0</v>
      </c>
      <c r="E10" s="2">
        <f t="shared" si="2"/>
        <v>0</v>
      </c>
      <c r="F10" s="5">
        <f t="shared" si="3"/>
        <v>0</v>
      </c>
      <c r="G10" s="5">
        <f t="shared" si="4"/>
        <v>0</v>
      </c>
      <c r="H10" s="5">
        <f t="shared" si="5"/>
        <v>0</v>
      </c>
    </row>
    <row r="11" spans="1:8" ht="15.75" thickBot="1" x14ac:dyDescent="0.3">
      <c r="A11" s="7" t="s">
        <v>6</v>
      </c>
      <c r="B11" s="6">
        <f t="shared" ref="B11:H11" si="6">SUM(B2:B10)</f>
        <v>0</v>
      </c>
      <c r="C11" s="6">
        <f t="shared" si="6"/>
        <v>0</v>
      </c>
      <c r="D11" s="6">
        <f t="shared" si="6"/>
        <v>0</v>
      </c>
      <c r="E11" s="39">
        <f t="shared" si="6"/>
        <v>0</v>
      </c>
      <c r="F11" s="6">
        <f t="shared" si="6"/>
        <v>0</v>
      </c>
      <c r="G11" s="6">
        <f t="shared" si="6"/>
        <v>0</v>
      </c>
      <c r="H11" s="6">
        <f t="shared" si="6"/>
        <v>0</v>
      </c>
    </row>
  </sheetData>
  <hyperlinks>
    <hyperlink ref="B1" r:id="rId1" display="https://www.census.gov/quickfacts/fact/table/US/PST045218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6" workbookViewId="0">
      <selection activeCell="D14" sqref="D14:D24"/>
    </sheetView>
  </sheetViews>
  <sheetFormatPr defaultRowHeight="15" x14ac:dyDescent="0.25"/>
  <cols>
    <col min="1" max="1" width="22.28515625" customWidth="1"/>
    <col min="2" max="3" width="22.85546875" customWidth="1"/>
    <col min="4" max="4" width="21.42578125" customWidth="1"/>
    <col min="5" max="5" width="18.42578125" customWidth="1"/>
    <col min="6" max="6" width="9.140625" customWidth="1"/>
    <col min="7" max="7" width="29.42578125" customWidth="1"/>
  </cols>
  <sheetData>
    <row r="1" spans="1:7" ht="88.5" customHeight="1" thickBot="1" x14ac:dyDescent="0.3">
      <c r="A1" s="34" t="s">
        <v>0</v>
      </c>
      <c r="B1" s="9" t="s">
        <v>1</v>
      </c>
      <c r="C1" s="35" t="s">
        <v>63</v>
      </c>
      <c r="D1" s="4" t="s">
        <v>67</v>
      </c>
      <c r="E1" s="4" t="s">
        <v>66</v>
      </c>
      <c r="G1" s="37" t="s">
        <v>64</v>
      </c>
    </row>
    <row r="2" spans="1:7" ht="15.75" thickBot="1" x14ac:dyDescent="0.3">
      <c r="A2" s="5">
        <f>('Alcohol Use Estimates'!A2)</f>
        <v>0</v>
      </c>
      <c r="B2" s="5">
        <f>('Alcohol Use Estimates'!B2)</f>
        <v>0</v>
      </c>
      <c r="C2" s="5">
        <f>('Alcohol Use Estimates'!E2)</f>
        <v>0</v>
      </c>
      <c r="D2" s="3">
        <f>('Illicit Substance Use Disorders'!G2)</f>
        <v>0</v>
      </c>
      <c r="E2" s="3">
        <f ca="1">SUM(E2)</f>
        <v>0</v>
      </c>
      <c r="G2" s="5">
        <f>('Illicit Substance Use Disorders'!D2)</f>
        <v>0</v>
      </c>
    </row>
    <row r="3" spans="1:7" ht="15.75" thickBot="1" x14ac:dyDescent="0.3">
      <c r="A3" s="5">
        <f>('Alcohol Use Estimates'!A3)</f>
        <v>0</v>
      </c>
      <c r="B3" s="5">
        <f>('Alcohol Use Estimates'!B3)</f>
        <v>0</v>
      </c>
      <c r="C3" s="5">
        <f>('Alcohol Use Estimates'!E3)</f>
        <v>0</v>
      </c>
      <c r="D3" s="3">
        <f>('Illicit Substance Use Disorders'!G3)</f>
        <v>0</v>
      </c>
      <c r="E3" s="3">
        <f t="shared" ref="E3:E10" si="0">SUM(C3:D3)</f>
        <v>0</v>
      </c>
      <c r="G3" s="5">
        <f>('Illicit Substance Use Disorders'!D3)</f>
        <v>0</v>
      </c>
    </row>
    <row r="4" spans="1:7" ht="15.75" thickBot="1" x14ac:dyDescent="0.3">
      <c r="A4" s="5">
        <f>('Alcohol Use Estimates'!A4)</f>
        <v>0</v>
      </c>
      <c r="B4" s="5">
        <f>('Alcohol Use Estimates'!B4)</f>
        <v>0</v>
      </c>
      <c r="C4" s="5">
        <f>('Alcohol Use Estimates'!E4)</f>
        <v>0</v>
      </c>
      <c r="D4" s="3">
        <f>('Illicit Substance Use Disorders'!G4)</f>
        <v>0</v>
      </c>
      <c r="E4" s="3">
        <f t="shared" si="0"/>
        <v>0</v>
      </c>
      <c r="G4" s="5">
        <f>('Illicit Substance Use Disorders'!D4)</f>
        <v>0</v>
      </c>
    </row>
    <row r="5" spans="1:7" ht="15.75" thickBot="1" x14ac:dyDescent="0.3">
      <c r="A5" s="5">
        <f>('Alcohol Use Estimates'!A5)</f>
        <v>0</v>
      </c>
      <c r="B5" s="5">
        <f>('Alcohol Use Estimates'!B5)</f>
        <v>0</v>
      </c>
      <c r="C5" s="5">
        <f>('Alcohol Use Estimates'!E5)</f>
        <v>0</v>
      </c>
      <c r="D5" s="3">
        <f>('Illicit Substance Use Disorders'!G5)</f>
        <v>0</v>
      </c>
      <c r="E5" s="3">
        <f t="shared" si="0"/>
        <v>0</v>
      </c>
      <c r="G5" s="5">
        <f>('Illicit Substance Use Disorders'!D5)</f>
        <v>0</v>
      </c>
    </row>
    <row r="6" spans="1:7" ht="15.75" thickBot="1" x14ac:dyDescent="0.3">
      <c r="A6" s="5">
        <f>('Alcohol Use Estimates'!A6)</f>
        <v>0</v>
      </c>
      <c r="B6" s="5">
        <f>('Alcohol Use Estimates'!B6)</f>
        <v>0</v>
      </c>
      <c r="C6" s="5">
        <f>('Alcohol Use Estimates'!E6)</f>
        <v>0</v>
      </c>
      <c r="D6" s="3">
        <f>('Illicit Substance Use Disorders'!G6)</f>
        <v>0</v>
      </c>
      <c r="E6" s="3">
        <f t="shared" si="0"/>
        <v>0</v>
      </c>
      <c r="G6" s="5">
        <f>('Illicit Substance Use Disorders'!D6)</f>
        <v>0</v>
      </c>
    </row>
    <row r="7" spans="1:7" ht="15.75" thickBot="1" x14ac:dyDescent="0.3">
      <c r="A7" s="5">
        <f>('Alcohol Use Estimates'!A7)</f>
        <v>0</v>
      </c>
      <c r="B7" s="5">
        <f>('Alcohol Use Estimates'!B7)</f>
        <v>0</v>
      </c>
      <c r="C7" s="5">
        <f>('Alcohol Use Estimates'!E7)</f>
        <v>0</v>
      </c>
      <c r="D7" s="3">
        <f>('Illicit Substance Use Disorders'!G7)</f>
        <v>0</v>
      </c>
      <c r="E7" s="3">
        <f t="shared" si="0"/>
        <v>0</v>
      </c>
      <c r="G7" s="5">
        <f>('Illicit Substance Use Disorders'!D7)</f>
        <v>0</v>
      </c>
    </row>
    <row r="8" spans="1:7" ht="15.75" thickBot="1" x14ac:dyDescent="0.3">
      <c r="A8" s="5">
        <f>('Alcohol Use Estimates'!A8)</f>
        <v>0</v>
      </c>
      <c r="B8" s="5">
        <f>('Alcohol Use Estimates'!B8)</f>
        <v>0</v>
      </c>
      <c r="C8" s="5">
        <f>('Alcohol Use Estimates'!E8)</f>
        <v>0</v>
      </c>
      <c r="D8" s="3">
        <f>('Illicit Substance Use Disorders'!G8)</f>
        <v>0</v>
      </c>
      <c r="E8" s="3">
        <f t="shared" si="0"/>
        <v>0</v>
      </c>
      <c r="G8" s="5">
        <f>('Illicit Substance Use Disorders'!D8)</f>
        <v>0</v>
      </c>
    </row>
    <row r="9" spans="1:7" ht="15.75" thickBot="1" x14ac:dyDescent="0.3">
      <c r="A9" s="5">
        <f>('Alcohol Use Estimates'!A9)</f>
        <v>0</v>
      </c>
      <c r="B9" s="5">
        <f>('Alcohol Use Estimates'!B9)</f>
        <v>0</v>
      </c>
      <c r="C9" s="5">
        <f>('Alcohol Use Estimates'!E9)</f>
        <v>0</v>
      </c>
      <c r="D9" s="3">
        <f>('Illicit Substance Use Disorders'!G9)</f>
        <v>0</v>
      </c>
      <c r="E9" s="3">
        <f t="shared" si="0"/>
        <v>0</v>
      </c>
      <c r="G9" s="5">
        <f>('Illicit Substance Use Disorders'!D9)</f>
        <v>0</v>
      </c>
    </row>
    <row r="10" spans="1:7" ht="15.75" thickBot="1" x14ac:dyDescent="0.3">
      <c r="A10" s="5">
        <f>('Alcohol Use Estimates'!A10)</f>
        <v>0</v>
      </c>
      <c r="B10" s="5">
        <f>('Alcohol Use Estimates'!B10)</f>
        <v>0</v>
      </c>
      <c r="C10" s="5">
        <f>('Alcohol Use Estimates'!E10)</f>
        <v>0</v>
      </c>
      <c r="D10" s="3">
        <f>('Illicit Substance Use Disorders'!G10)</f>
        <v>0</v>
      </c>
      <c r="E10" s="3">
        <f t="shared" si="0"/>
        <v>0</v>
      </c>
      <c r="G10" s="5">
        <f>('Illicit Substance Use Disorders'!D10)</f>
        <v>0</v>
      </c>
    </row>
    <row r="11" spans="1:7" ht="15.75" thickBot="1" x14ac:dyDescent="0.3">
      <c r="A11" s="7" t="s">
        <v>6</v>
      </c>
      <c r="B11" s="6">
        <f t="shared" ref="B11" si="1">SUM(B2:B10)</f>
        <v>0</v>
      </c>
      <c r="C11" s="36">
        <f>SUM(C2:C10)</f>
        <v>0</v>
      </c>
      <c r="D11" s="7">
        <f t="shared" ref="D11:E11" si="2">SUM(D2:D10)</f>
        <v>0</v>
      </c>
      <c r="E11" s="29">
        <f t="shared" ca="1" si="2"/>
        <v>0</v>
      </c>
      <c r="G11" s="6">
        <f>SUM(G2:G10)</f>
        <v>0</v>
      </c>
    </row>
    <row r="13" spans="1:7" ht="15.75" thickBot="1" x14ac:dyDescent="0.3">
      <c r="A13" s="32"/>
      <c r="B13" s="32"/>
      <c r="C13" s="32"/>
      <c r="D13" s="32"/>
    </row>
    <row r="14" spans="1:7" ht="102" customHeight="1" thickBot="1" x14ac:dyDescent="0.3">
      <c r="A14" s="33" t="s">
        <v>65</v>
      </c>
      <c r="B14" s="4" t="s">
        <v>68</v>
      </c>
      <c r="C14" s="4" t="s">
        <v>69</v>
      </c>
      <c r="D14" s="9" t="s">
        <v>70</v>
      </c>
      <c r="E14" s="30"/>
    </row>
    <row r="15" spans="1:7" ht="15.75" thickBot="1" x14ac:dyDescent="0.3">
      <c r="A15" s="5">
        <f>('Alcohol Use Estimates'!A2)</f>
        <v>0</v>
      </c>
      <c r="B15" s="3">
        <f t="shared" ref="B15:B23" ca="1" si="3">SUM(E2)</f>
        <v>0</v>
      </c>
      <c r="C15" s="3">
        <f t="shared" ref="C15:C23" ca="1" si="4">(B15*0.175)</f>
        <v>0</v>
      </c>
      <c r="D15" s="5">
        <f t="shared" ref="D15:D23" si="5">(B2*0.11)</f>
        <v>0</v>
      </c>
      <c r="E15" s="31"/>
    </row>
    <row r="16" spans="1:7" ht="15.75" thickBot="1" x14ac:dyDescent="0.3">
      <c r="A16" s="5">
        <f>('Alcohol Use Estimates'!A3)</f>
        <v>0</v>
      </c>
      <c r="B16" s="3">
        <f t="shared" si="3"/>
        <v>0</v>
      </c>
      <c r="C16" s="3">
        <f t="shared" si="4"/>
        <v>0</v>
      </c>
      <c r="D16" s="5">
        <f t="shared" si="5"/>
        <v>0</v>
      </c>
      <c r="E16" s="31"/>
    </row>
    <row r="17" spans="1:5" ht="15.75" thickBot="1" x14ac:dyDescent="0.3">
      <c r="A17" s="5">
        <f>('Alcohol Use Estimates'!A4)</f>
        <v>0</v>
      </c>
      <c r="B17" s="3">
        <f t="shared" si="3"/>
        <v>0</v>
      </c>
      <c r="C17" s="3">
        <f t="shared" si="4"/>
        <v>0</v>
      </c>
      <c r="D17" s="5">
        <f t="shared" si="5"/>
        <v>0</v>
      </c>
      <c r="E17" s="31"/>
    </row>
    <row r="18" spans="1:5" ht="15.75" thickBot="1" x14ac:dyDescent="0.3">
      <c r="A18" s="5">
        <f>('Alcohol Use Estimates'!A5)</f>
        <v>0</v>
      </c>
      <c r="B18" s="3">
        <f t="shared" si="3"/>
        <v>0</v>
      </c>
      <c r="C18" s="3">
        <f t="shared" si="4"/>
        <v>0</v>
      </c>
      <c r="D18" s="5">
        <f t="shared" si="5"/>
        <v>0</v>
      </c>
      <c r="E18" s="31"/>
    </row>
    <row r="19" spans="1:5" ht="15.75" thickBot="1" x14ac:dyDescent="0.3">
      <c r="A19" s="5">
        <f>('Alcohol Use Estimates'!A6)</f>
        <v>0</v>
      </c>
      <c r="B19" s="3">
        <f t="shared" si="3"/>
        <v>0</v>
      </c>
      <c r="C19" s="3">
        <f t="shared" si="4"/>
        <v>0</v>
      </c>
      <c r="D19" s="5">
        <f t="shared" si="5"/>
        <v>0</v>
      </c>
      <c r="E19" s="31"/>
    </row>
    <row r="20" spans="1:5" ht="15.75" thickBot="1" x14ac:dyDescent="0.3">
      <c r="A20" s="5">
        <f>('Alcohol Use Estimates'!A7)</f>
        <v>0</v>
      </c>
      <c r="B20" s="3">
        <f t="shared" si="3"/>
        <v>0</v>
      </c>
      <c r="C20" s="3">
        <f t="shared" si="4"/>
        <v>0</v>
      </c>
      <c r="D20" s="5">
        <f t="shared" si="5"/>
        <v>0</v>
      </c>
      <c r="E20" s="31"/>
    </row>
    <row r="21" spans="1:5" ht="15.75" thickBot="1" x14ac:dyDescent="0.3">
      <c r="A21" s="5">
        <f>('Alcohol Use Estimates'!A8)</f>
        <v>0</v>
      </c>
      <c r="B21" s="3">
        <f t="shared" si="3"/>
        <v>0</v>
      </c>
      <c r="C21" s="3">
        <f t="shared" si="4"/>
        <v>0</v>
      </c>
      <c r="D21" s="5">
        <f t="shared" si="5"/>
        <v>0</v>
      </c>
      <c r="E21" s="31"/>
    </row>
    <row r="22" spans="1:5" ht="15.75" thickBot="1" x14ac:dyDescent="0.3">
      <c r="A22" s="5">
        <f>('Alcohol Use Estimates'!A9)</f>
        <v>0</v>
      </c>
      <c r="B22" s="3">
        <f t="shared" si="3"/>
        <v>0</v>
      </c>
      <c r="C22" s="3">
        <f t="shared" si="4"/>
        <v>0</v>
      </c>
      <c r="D22" s="5">
        <f t="shared" si="5"/>
        <v>0</v>
      </c>
      <c r="E22" s="31"/>
    </row>
    <row r="23" spans="1:5" ht="15.75" thickBot="1" x14ac:dyDescent="0.3">
      <c r="A23" s="5">
        <f>('Alcohol Use Estimates'!A10)</f>
        <v>0</v>
      </c>
      <c r="B23" s="3">
        <f t="shared" si="3"/>
        <v>0</v>
      </c>
      <c r="C23" s="3">
        <f t="shared" si="4"/>
        <v>0</v>
      </c>
      <c r="D23" s="5">
        <f t="shared" si="5"/>
        <v>0</v>
      </c>
      <c r="E23" s="31"/>
    </row>
    <row r="24" spans="1:5" ht="15.75" thickBot="1" x14ac:dyDescent="0.3">
      <c r="A24" s="7" t="s">
        <v>21</v>
      </c>
      <c r="B24" s="7">
        <f ca="1">SUM(B15:B23)</f>
        <v>0</v>
      </c>
      <c r="C24" s="7">
        <f ca="1">SUM(C15:C23)</f>
        <v>0</v>
      </c>
      <c r="D24" s="6">
        <f>SUM(D15:D23)</f>
        <v>0</v>
      </c>
      <c r="E24" s="31"/>
    </row>
  </sheetData>
  <hyperlinks>
    <hyperlink ref="B1" r:id="rId1" display="https://www.census.gov/quickfacts/fact/table/US/PST04521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7" workbookViewId="0">
      <selection activeCell="L16" sqref="L16"/>
    </sheetView>
  </sheetViews>
  <sheetFormatPr defaultRowHeight="15" x14ac:dyDescent="0.25"/>
  <cols>
    <col min="1" max="1" width="35.7109375" customWidth="1"/>
    <col min="2" max="2" width="34.140625" customWidth="1"/>
    <col min="3" max="3" width="16.140625" customWidth="1"/>
    <col min="4" max="4" width="39.5703125" customWidth="1"/>
    <col min="5" max="5" width="15.140625" customWidth="1"/>
    <col min="8" max="8" width="33.7109375" customWidth="1"/>
    <col min="9" max="9" width="17.140625" customWidth="1"/>
  </cols>
  <sheetData>
    <row r="1" spans="1:9" ht="15.75" thickBot="1" x14ac:dyDescent="0.3">
      <c r="A1" s="46" t="s">
        <v>51</v>
      </c>
      <c r="B1" s="46"/>
      <c r="D1" s="46" t="s">
        <v>52</v>
      </c>
      <c r="E1" s="46"/>
      <c r="H1" s="46" t="s">
        <v>53</v>
      </c>
      <c r="I1" s="46"/>
    </row>
    <row r="2" spans="1:9" x14ac:dyDescent="0.25">
      <c r="A2" s="13" t="s">
        <v>14</v>
      </c>
      <c r="B2" s="14" t="s">
        <v>44</v>
      </c>
      <c r="D2" s="13" t="s">
        <v>14</v>
      </c>
      <c r="E2" s="14" t="s">
        <v>44</v>
      </c>
      <c r="H2" s="13" t="s">
        <v>14</v>
      </c>
      <c r="I2" s="14" t="s">
        <v>44</v>
      </c>
    </row>
    <row r="3" spans="1:9" ht="15.75" thickBot="1" x14ac:dyDescent="0.3">
      <c r="A3" s="18" t="s">
        <v>15</v>
      </c>
      <c r="B3" s="11">
        <v>-2018</v>
      </c>
      <c r="D3" s="18" t="s">
        <v>15</v>
      </c>
      <c r="E3" s="11">
        <v>-2018</v>
      </c>
      <c r="H3" s="18" t="s">
        <v>15</v>
      </c>
      <c r="I3" s="11">
        <v>-2018</v>
      </c>
    </row>
    <row r="4" spans="1:9" ht="16.5" thickTop="1" thickBot="1" x14ac:dyDescent="0.3">
      <c r="A4" s="20" t="s">
        <v>21</v>
      </c>
      <c r="B4" s="12">
        <v>7.8</v>
      </c>
      <c r="D4" s="20" t="s">
        <v>21</v>
      </c>
      <c r="E4" s="12">
        <v>3</v>
      </c>
      <c r="H4" s="20" t="s">
        <v>21</v>
      </c>
      <c r="I4" s="12">
        <v>5.8</v>
      </c>
    </row>
    <row r="5" spans="1:9" ht="16.5" thickTop="1" thickBot="1" x14ac:dyDescent="0.3">
      <c r="A5" s="20" t="s">
        <v>22</v>
      </c>
      <c r="B5" s="12"/>
      <c r="D5" s="20" t="s">
        <v>22</v>
      </c>
      <c r="E5" s="12"/>
      <c r="H5" s="20" t="s">
        <v>22</v>
      </c>
      <c r="I5" s="12"/>
    </row>
    <row r="6" spans="1:9" ht="16.5" thickTop="1" thickBot="1" x14ac:dyDescent="0.3">
      <c r="A6" s="22" t="s">
        <v>23</v>
      </c>
      <c r="B6" s="12">
        <v>8.1</v>
      </c>
      <c r="D6" s="22" t="s">
        <v>23</v>
      </c>
      <c r="E6" s="12">
        <v>3.1</v>
      </c>
      <c r="H6" s="22" t="s">
        <v>23</v>
      </c>
      <c r="I6" s="12">
        <v>5.9</v>
      </c>
    </row>
    <row r="7" spans="1:9" ht="16.5" thickTop="1" thickBot="1" x14ac:dyDescent="0.3">
      <c r="A7" s="22" t="s">
        <v>24</v>
      </c>
      <c r="B7" s="12">
        <v>7.4</v>
      </c>
      <c r="D7" s="22" t="s">
        <v>24</v>
      </c>
      <c r="E7" s="12">
        <v>2.8</v>
      </c>
      <c r="H7" s="22" t="s">
        <v>24</v>
      </c>
      <c r="I7" s="12">
        <v>5.7</v>
      </c>
    </row>
    <row r="8" spans="1:9" ht="16.5" thickTop="1" thickBot="1" x14ac:dyDescent="0.3">
      <c r="A8" s="22" t="s">
        <v>25</v>
      </c>
      <c r="B8" s="12">
        <v>6.9</v>
      </c>
      <c r="D8" s="22" t="s">
        <v>25</v>
      </c>
      <c r="E8" s="12">
        <v>2.6</v>
      </c>
      <c r="H8" s="22" t="s">
        <v>25</v>
      </c>
      <c r="I8" s="12">
        <v>5</v>
      </c>
    </row>
    <row r="9" spans="1:9" ht="16.5" thickTop="1" thickBot="1" x14ac:dyDescent="0.3">
      <c r="A9" s="22" t="s">
        <v>26</v>
      </c>
      <c r="B9" s="12">
        <v>9.1999999999999993</v>
      </c>
      <c r="D9" s="22" t="s">
        <v>26</v>
      </c>
      <c r="E9" s="12">
        <v>3.6</v>
      </c>
      <c r="H9" s="22" t="s">
        <v>26</v>
      </c>
      <c r="I9" s="12">
        <v>7</v>
      </c>
    </row>
    <row r="10" spans="1:9" ht="16.5" thickTop="1" thickBot="1" x14ac:dyDescent="0.3">
      <c r="A10" s="20" t="s">
        <v>27</v>
      </c>
      <c r="B10" s="12"/>
      <c r="D10" s="20" t="s">
        <v>27</v>
      </c>
      <c r="E10" s="12"/>
      <c r="H10" s="20" t="s">
        <v>27</v>
      </c>
      <c r="I10" s="12"/>
    </row>
    <row r="11" spans="1:9" ht="16.5" thickTop="1" thickBot="1" x14ac:dyDescent="0.3">
      <c r="A11" s="22" t="s">
        <v>28</v>
      </c>
      <c r="B11" s="12">
        <v>8.1</v>
      </c>
      <c r="D11" s="22" t="s">
        <v>28</v>
      </c>
      <c r="E11" s="12">
        <v>3</v>
      </c>
      <c r="H11" s="22" t="s">
        <v>28</v>
      </c>
      <c r="I11" s="12">
        <v>6.2</v>
      </c>
    </row>
    <row r="12" spans="1:9" ht="16.5" thickTop="1" thickBot="1" x14ac:dyDescent="0.3">
      <c r="A12" s="22" t="s">
        <v>29</v>
      </c>
      <c r="B12" s="12">
        <v>7.7</v>
      </c>
      <c r="D12" s="22" t="s">
        <v>29</v>
      </c>
      <c r="E12" s="12">
        <v>3.2</v>
      </c>
      <c r="H12" s="22" t="s">
        <v>29</v>
      </c>
      <c r="I12" s="12">
        <v>5.5</v>
      </c>
    </row>
    <row r="13" spans="1:9" ht="16.5" thickTop="1" thickBot="1" x14ac:dyDescent="0.3">
      <c r="A13" s="22" t="s">
        <v>30</v>
      </c>
      <c r="B13" s="12">
        <v>6.7</v>
      </c>
      <c r="D13" s="22" t="s">
        <v>30</v>
      </c>
      <c r="E13" s="12">
        <v>2.4</v>
      </c>
      <c r="H13" s="22" t="s">
        <v>30</v>
      </c>
      <c r="I13" s="12">
        <v>5</v>
      </c>
    </row>
    <row r="14" spans="1:9" ht="16.5" thickTop="1" thickBot="1" x14ac:dyDescent="0.3">
      <c r="A14" s="23" t="s">
        <v>31</v>
      </c>
      <c r="B14" s="12">
        <v>7.1</v>
      </c>
      <c r="D14" s="23" t="s">
        <v>31</v>
      </c>
      <c r="E14" s="12">
        <v>2.4</v>
      </c>
      <c r="H14" s="23" t="s">
        <v>31</v>
      </c>
      <c r="I14" s="12">
        <v>5.6</v>
      </c>
    </row>
    <row r="15" spans="1:9" ht="16.5" thickTop="1" thickBot="1" x14ac:dyDescent="0.3">
      <c r="A15" s="23" t="s">
        <v>32</v>
      </c>
      <c r="B15" s="12">
        <v>6.9</v>
      </c>
      <c r="D15" s="23" t="s">
        <v>32</v>
      </c>
      <c r="E15" s="12">
        <v>2.8</v>
      </c>
      <c r="H15" s="23" t="s">
        <v>32</v>
      </c>
      <c r="I15" s="12">
        <v>4.8</v>
      </c>
    </row>
    <row r="16" spans="1:9" ht="16.5" thickTop="1" thickBot="1" x14ac:dyDescent="0.3">
      <c r="A16" s="23" t="s">
        <v>33</v>
      </c>
      <c r="B16" s="12">
        <v>4.3</v>
      </c>
      <c r="D16" s="23" t="s">
        <v>33</v>
      </c>
      <c r="E16" s="12">
        <v>1.2</v>
      </c>
      <c r="H16" s="23" t="s">
        <v>33</v>
      </c>
      <c r="I16" s="12">
        <v>3.4</v>
      </c>
    </row>
    <row r="17" spans="1:9" ht="16.5" thickTop="1" thickBot="1" x14ac:dyDescent="0.3">
      <c r="A17" s="20" t="s">
        <v>45</v>
      </c>
      <c r="B17" s="12"/>
      <c r="D17" s="20" t="s">
        <v>45</v>
      </c>
      <c r="E17" s="12"/>
      <c r="H17" s="20" t="s">
        <v>45</v>
      </c>
      <c r="I17" s="12"/>
    </row>
    <row r="18" spans="1:9" ht="16.5" thickTop="1" thickBot="1" x14ac:dyDescent="0.3">
      <c r="A18" s="22" t="s">
        <v>35</v>
      </c>
      <c r="B18" s="12">
        <v>10.3</v>
      </c>
      <c r="D18" s="22" t="s">
        <v>35</v>
      </c>
      <c r="E18" s="12">
        <v>5.6</v>
      </c>
      <c r="H18" s="22" t="s">
        <v>35</v>
      </c>
      <c r="I18" s="12">
        <v>6.6</v>
      </c>
    </row>
    <row r="19" spans="1:9" ht="16.5" thickTop="1" thickBot="1" x14ac:dyDescent="0.3">
      <c r="A19" s="22" t="s">
        <v>36</v>
      </c>
      <c r="B19" s="12">
        <v>7.6</v>
      </c>
      <c r="D19" s="22" t="s">
        <v>36</v>
      </c>
      <c r="E19" s="12">
        <v>3.6</v>
      </c>
      <c r="H19" s="22" t="s">
        <v>36</v>
      </c>
      <c r="I19" s="12">
        <v>5.2</v>
      </c>
    </row>
    <row r="20" spans="1:9" ht="16.5" thickTop="1" thickBot="1" x14ac:dyDescent="0.3">
      <c r="A20" s="22" t="s">
        <v>37</v>
      </c>
      <c r="B20" s="12">
        <v>7.2</v>
      </c>
      <c r="D20" s="22" t="s">
        <v>37</v>
      </c>
      <c r="E20" s="12">
        <v>2.2000000000000002</v>
      </c>
      <c r="H20" s="22" t="s">
        <v>37</v>
      </c>
      <c r="I20" s="12">
        <v>5.8</v>
      </c>
    </row>
    <row r="21" spans="1:9" ht="16.5" thickTop="1" thickBot="1" x14ac:dyDescent="0.3">
      <c r="A21" s="20" t="s">
        <v>46</v>
      </c>
      <c r="B21" s="12"/>
      <c r="D21" s="20" t="s">
        <v>46</v>
      </c>
      <c r="E21" s="12"/>
      <c r="H21" s="20" t="s">
        <v>46</v>
      </c>
      <c r="I21" s="12"/>
    </row>
    <row r="22" spans="1:9" ht="16.5" thickTop="1" thickBot="1" x14ac:dyDescent="0.3">
      <c r="A22" s="22" t="s">
        <v>39</v>
      </c>
      <c r="B22" s="12">
        <v>7</v>
      </c>
      <c r="D22" s="22" t="s">
        <v>39</v>
      </c>
      <c r="E22" s="12">
        <v>2.2000000000000002</v>
      </c>
      <c r="H22" s="22" t="s">
        <v>39</v>
      </c>
      <c r="I22" s="12">
        <v>5.6</v>
      </c>
    </row>
    <row r="23" spans="1:9" ht="16.5" thickTop="1" thickBot="1" x14ac:dyDescent="0.3">
      <c r="A23" s="22" t="s">
        <v>40</v>
      </c>
      <c r="B23" s="12">
        <v>10.9</v>
      </c>
      <c r="D23" s="22" t="s">
        <v>40</v>
      </c>
      <c r="E23" s="12">
        <v>5.9</v>
      </c>
      <c r="H23" s="22" t="s">
        <v>40</v>
      </c>
      <c r="I23" s="12">
        <v>7.1</v>
      </c>
    </row>
    <row r="24" spans="1:9" ht="16.5" thickTop="1" thickBot="1" x14ac:dyDescent="0.3">
      <c r="A24" s="22" t="s">
        <v>47</v>
      </c>
      <c r="B24" s="12">
        <v>4</v>
      </c>
      <c r="D24" s="22" t="s">
        <v>47</v>
      </c>
      <c r="E24" s="12">
        <v>1.4</v>
      </c>
      <c r="H24" s="22" t="s">
        <v>47</v>
      </c>
      <c r="I24" s="12">
        <v>2.8</v>
      </c>
    </row>
    <row r="25" spans="1:9" ht="16.5" thickTop="1" thickBot="1" x14ac:dyDescent="0.3">
      <c r="A25" s="22" t="s">
        <v>42</v>
      </c>
      <c r="B25" s="12">
        <v>11.3</v>
      </c>
      <c r="D25" s="24" t="s">
        <v>42</v>
      </c>
      <c r="E25" s="25">
        <v>5.2</v>
      </c>
      <c r="H25" s="24" t="s">
        <v>42</v>
      </c>
      <c r="I25" s="25">
        <v>7.8</v>
      </c>
    </row>
    <row r="26" spans="1:9" ht="15.75" thickTop="1" x14ac:dyDescent="0.25"/>
    <row r="52" spans="1:2" ht="15.75" thickBot="1" x14ac:dyDescent="0.3"/>
    <row r="53" spans="1:2" ht="15.75" thickTop="1" x14ac:dyDescent="0.25">
      <c r="A53" s="47"/>
      <c r="B53" s="48"/>
    </row>
    <row r="54" spans="1:2" x14ac:dyDescent="0.25">
      <c r="A54" s="49"/>
      <c r="B54" s="50"/>
    </row>
    <row r="55" spans="1:2" x14ac:dyDescent="0.25">
      <c r="A55" s="49"/>
      <c r="B55" s="50"/>
    </row>
    <row r="56" spans="1:2" x14ac:dyDescent="0.25">
      <c r="A56" s="49"/>
      <c r="B56" s="50"/>
    </row>
    <row r="57" spans="1:2" x14ac:dyDescent="0.25">
      <c r="A57" s="49"/>
      <c r="B57" s="50"/>
    </row>
    <row r="58" spans="1:2" x14ac:dyDescent="0.25">
      <c r="A58" s="42"/>
      <c r="B58" s="43"/>
    </row>
    <row r="59" spans="1:2" ht="15.75" thickBot="1" x14ac:dyDescent="0.3">
      <c r="A59" s="44"/>
      <c r="B59" s="45"/>
    </row>
  </sheetData>
  <mergeCells count="10">
    <mergeCell ref="A58:B58"/>
    <mergeCell ref="A59:B59"/>
    <mergeCell ref="A1:B1"/>
    <mergeCell ref="D1:E1"/>
    <mergeCell ref="H1:I1"/>
    <mergeCell ref="A53:B53"/>
    <mergeCell ref="A54:B54"/>
    <mergeCell ref="A55:B55"/>
    <mergeCell ref="A56:B56"/>
    <mergeCell ref="A57:B5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G1" sqref="G1:K26"/>
    </sheetView>
  </sheetViews>
  <sheetFormatPr defaultRowHeight="15" x14ac:dyDescent="0.25"/>
  <cols>
    <col min="1" max="1" width="37.5703125" customWidth="1"/>
    <col min="2" max="2" width="16.5703125" customWidth="1"/>
    <col min="3" max="3" width="15.42578125" customWidth="1"/>
    <col min="4" max="4" width="16.42578125" customWidth="1"/>
    <col min="5" max="5" width="16" customWidth="1"/>
    <col min="7" max="7" width="34.7109375" customWidth="1"/>
    <col min="8" max="8" width="19.140625" customWidth="1"/>
    <col min="9" max="9" width="18.42578125" customWidth="1"/>
    <col min="10" max="10" width="18" customWidth="1"/>
    <col min="11" max="11" width="16" customWidth="1"/>
  </cols>
  <sheetData>
    <row r="1" spans="1:11" ht="15.75" thickBot="1" x14ac:dyDescent="0.3">
      <c r="A1" s="46" t="s">
        <v>55</v>
      </c>
      <c r="B1" s="46"/>
      <c r="C1" s="46"/>
      <c r="D1" s="46"/>
      <c r="E1" s="46"/>
      <c r="G1" s="46" t="s">
        <v>62</v>
      </c>
      <c r="H1" s="46"/>
      <c r="I1" s="46"/>
      <c r="J1" s="46"/>
      <c r="K1" s="46"/>
    </row>
    <row r="2" spans="1:11" x14ac:dyDescent="0.25">
      <c r="A2" s="13" t="s">
        <v>14</v>
      </c>
      <c r="B2" s="14" t="s">
        <v>16</v>
      </c>
      <c r="C2" s="14" t="s">
        <v>17</v>
      </c>
      <c r="D2" s="14" t="s">
        <v>18</v>
      </c>
      <c r="E2" s="15" t="s">
        <v>16</v>
      </c>
      <c r="G2" s="13" t="s">
        <v>14</v>
      </c>
      <c r="H2" s="14" t="s">
        <v>16</v>
      </c>
      <c r="I2" s="14" t="s">
        <v>17</v>
      </c>
      <c r="J2" s="14" t="s">
        <v>18</v>
      </c>
      <c r="K2" s="15" t="s">
        <v>16</v>
      </c>
    </row>
    <row r="3" spans="1:11" x14ac:dyDescent="0.25">
      <c r="A3" s="16" t="s">
        <v>15</v>
      </c>
      <c r="B3" s="10">
        <v>-2018</v>
      </c>
      <c r="C3" s="10">
        <v>-2018</v>
      </c>
      <c r="D3" s="10" t="s">
        <v>19</v>
      </c>
      <c r="E3" s="17" t="s">
        <v>20</v>
      </c>
      <c r="G3" s="16" t="s">
        <v>15</v>
      </c>
      <c r="H3" s="10">
        <v>-2018</v>
      </c>
      <c r="I3" s="10">
        <v>-2018</v>
      </c>
      <c r="J3" s="10" t="s">
        <v>19</v>
      </c>
      <c r="K3" s="17" t="s">
        <v>20</v>
      </c>
    </row>
    <row r="4" spans="1:11" x14ac:dyDescent="0.25">
      <c r="A4" s="16"/>
      <c r="B4" s="10"/>
      <c r="C4" s="10"/>
      <c r="D4" s="10" t="s">
        <v>17</v>
      </c>
      <c r="E4" s="17">
        <v>-2018</v>
      </c>
      <c r="G4" s="16"/>
      <c r="H4" s="10"/>
      <c r="I4" s="10"/>
      <c r="J4" s="10" t="s">
        <v>17</v>
      </c>
      <c r="K4" s="17">
        <v>-2018</v>
      </c>
    </row>
    <row r="5" spans="1:11" ht="15.75" thickBot="1" x14ac:dyDescent="0.3">
      <c r="A5" s="18"/>
      <c r="B5" s="11"/>
      <c r="C5" s="11"/>
      <c r="D5" s="11">
        <v>-2018</v>
      </c>
      <c r="E5" s="19"/>
      <c r="G5" s="18"/>
      <c r="H5" s="11"/>
      <c r="I5" s="11"/>
      <c r="J5" s="11">
        <v>-2018</v>
      </c>
      <c r="K5" s="19"/>
    </row>
    <row r="6" spans="1:11" ht="16.5" thickTop="1" thickBot="1" x14ac:dyDescent="0.3">
      <c r="A6" s="20" t="s">
        <v>21</v>
      </c>
      <c r="B6" s="12">
        <v>0.8</v>
      </c>
      <c r="C6" s="12">
        <v>0.9</v>
      </c>
      <c r="D6" s="12">
        <v>0.4</v>
      </c>
      <c r="E6" s="21">
        <v>1.4</v>
      </c>
      <c r="G6" s="20" t="s">
        <v>21</v>
      </c>
      <c r="H6" s="12">
        <v>0.5</v>
      </c>
      <c r="I6" s="12">
        <v>0.5</v>
      </c>
      <c r="J6" s="12">
        <v>0.2</v>
      </c>
      <c r="K6" s="21">
        <v>0.9</v>
      </c>
    </row>
    <row r="7" spans="1:11" ht="16.5" thickTop="1" thickBot="1" x14ac:dyDescent="0.3">
      <c r="A7" s="20" t="s">
        <v>22</v>
      </c>
      <c r="B7" s="12"/>
      <c r="C7" s="12"/>
      <c r="D7" s="12"/>
      <c r="E7" s="21"/>
      <c r="G7" s="20" t="s">
        <v>22</v>
      </c>
      <c r="H7" s="12"/>
      <c r="I7" s="12"/>
      <c r="J7" s="12"/>
      <c r="K7" s="21"/>
    </row>
    <row r="8" spans="1:11" ht="16.5" thickTop="1" thickBot="1" x14ac:dyDescent="0.3">
      <c r="A8" s="22" t="s">
        <v>23</v>
      </c>
      <c r="B8" s="12">
        <v>0.9</v>
      </c>
      <c r="C8" s="12">
        <v>1</v>
      </c>
      <c r="D8" s="12">
        <v>0.4</v>
      </c>
      <c r="E8" s="21">
        <v>1.6</v>
      </c>
      <c r="G8" s="22" t="s">
        <v>23</v>
      </c>
      <c r="H8" s="12">
        <v>0.6</v>
      </c>
      <c r="I8" s="12">
        <v>0.8</v>
      </c>
      <c r="J8" s="12">
        <v>0.2</v>
      </c>
      <c r="K8" s="21">
        <v>1.2</v>
      </c>
    </row>
    <row r="9" spans="1:11" ht="16.5" thickTop="1" thickBot="1" x14ac:dyDescent="0.3">
      <c r="A9" s="22" t="s">
        <v>24</v>
      </c>
      <c r="B9" s="12">
        <v>0.7</v>
      </c>
      <c r="C9" s="12">
        <v>0.7</v>
      </c>
      <c r="D9" s="12">
        <v>0.4</v>
      </c>
      <c r="E9" s="21">
        <v>1.1000000000000001</v>
      </c>
      <c r="G9" s="22" t="s">
        <v>24</v>
      </c>
      <c r="H9" s="12">
        <v>0.4</v>
      </c>
      <c r="I9" s="12">
        <v>0.5</v>
      </c>
      <c r="J9" s="12">
        <v>0.2</v>
      </c>
      <c r="K9" s="21">
        <v>0.8</v>
      </c>
    </row>
    <row r="10" spans="1:11" ht="16.5" thickTop="1" thickBot="1" x14ac:dyDescent="0.3">
      <c r="A10" s="22" t="s">
        <v>25</v>
      </c>
      <c r="B10" s="12">
        <v>0.8</v>
      </c>
      <c r="C10" s="12">
        <v>0.7</v>
      </c>
      <c r="D10" s="12">
        <v>0.4</v>
      </c>
      <c r="E10" s="21">
        <v>1.3</v>
      </c>
      <c r="G10" s="22" t="s">
        <v>25</v>
      </c>
      <c r="H10" s="12">
        <v>0.5</v>
      </c>
      <c r="I10" s="12">
        <v>0.4</v>
      </c>
      <c r="J10" s="12">
        <v>0.2</v>
      </c>
      <c r="K10" s="21">
        <v>0.8</v>
      </c>
    </row>
    <row r="11" spans="1:11" ht="16.5" thickTop="1" thickBot="1" x14ac:dyDescent="0.3">
      <c r="A11" s="22" t="s">
        <v>26</v>
      </c>
      <c r="B11" s="12">
        <v>0.7</v>
      </c>
      <c r="C11" s="12">
        <v>1.1000000000000001</v>
      </c>
      <c r="D11" s="12">
        <v>0.4</v>
      </c>
      <c r="E11" s="21">
        <v>1.5</v>
      </c>
      <c r="G11" s="22" t="s">
        <v>26</v>
      </c>
      <c r="H11" s="12">
        <v>0.5</v>
      </c>
      <c r="I11" s="12">
        <v>0.5</v>
      </c>
      <c r="J11" s="12">
        <v>0.2</v>
      </c>
      <c r="K11" s="21">
        <v>0.8</v>
      </c>
    </row>
    <row r="12" spans="1:11" ht="16.5" thickTop="1" thickBot="1" x14ac:dyDescent="0.3">
      <c r="A12" s="20" t="s">
        <v>27</v>
      </c>
      <c r="B12" s="12"/>
      <c r="C12" s="12"/>
      <c r="D12" s="12"/>
      <c r="E12" s="21"/>
      <c r="G12" s="20" t="s">
        <v>27</v>
      </c>
      <c r="H12" s="12"/>
      <c r="I12" s="12"/>
      <c r="J12" s="12"/>
      <c r="K12" s="21"/>
    </row>
    <row r="13" spans="1:11" ht="16.5" thickTop="1" thickBot="1" x14ac:dyDescent="0.3">
      <c r="A13" s="22" t="s">
        <v>28</v>
      </c>
      <c r="B13" s="12">
        <v>0.7</v>
      </c>
      <c r="C13" s="12">
        <v>0.8</v>
      </c>
      <c r="D13" s="12">
        <v>0.4</v>
      </c>
      <c r="E13" s="21">
        <v>1.2</v>
      </c>
      <c r="G13" s="22" t="s">
        <v>28</v>
      </c>
      <c r="H13" s="12">
        <v>0.5</v>
      </c>
      <c r="I13" s="12">
        <v>0.5</v>
      </c>
      <c r="J13" s="12">
        <v>0.2</v>
      </c>
      <c r="K13" s="21">
        <v>0.8</v>
      </c>
    </row>
    <row r="14" spans="1:11" ht="16.5" thickTop="1" thickBot="1" x14ac:dyDescent="0.3">
      <c r="A14" s="22" t="s">
        <v>29</v>
      </c>
      <c r="B14" s="12">
        <v>0.9</v>
      </c>
      <c r="C14" s="12">
        <v>1</v>
      </c>
      <c r="D14" s="12">
        <v>0.5</v>
      </c>
      <c r="E14" s="21">
        <v>1.5</v>
      </c>
      <c r="G14" s="22" t="s">
        <v>29</v>
      </c>
      <c r="H14" s="12">
        <v>0.6</v>
      </c>
      <c r="I14" s="12">
        <v>0.6</v>
      </c>
      <c r="J14" s="12">
        <v>0.2</v>
      </c>
      <c r="K14" s="21">
        <v>1</v>
      </c>
    </row>
    <row r="15" spans="1:11" ht="16.5" thickTop="1" thickBot="1" x14ac:dyDescent="0.3">
      <c r="A15" s="22" t="s">
        <v>30</v>
      </c>
      <c r="B15" s="12">
        <v>0.8</v>
      </c>
      <c r="C15" s="12">
        <v>0.8</v>
      </c>
      <c r="D15" s="12">
        <v>0.3</v>
      </c>
      <c r="E15" s="21">
        <v>1.4</v>
      </c>
      <c r="G15" s="22" t="s">
        <v>30</v>
      </c>
      <c r="H15" s="12">
        <v>0.5</v>
      </c>
      <c r="I15" s="12">
        <v>0.5</v>
      </c>
      <c r="J15" s="12">
        <v>0.1</v>
      </c>
      <c r="K15" s="21">
        <v>0.9</v>
      </c>
    </row>
    <row r="16" spans="1:11" ht="16.5" thickTop="1" thickBot="1" x14ac:dyDescent="0.3">
      <c r="A16" s="23" t="s">
        <v>31</v>
      </c>
      <c r="B16" s="12">
        <v>0.7</v>
      </c>
      <c r="C16" s="12">
        <v>0.8</v>
      </c>
      <c r="D16" s="12">
        <v>0.2</v>
      </c>
      <c r="E16" s="21">
        <v>1.5</v>
      </c>
      <c r="G16" s="23" t="s">
        <v>31</v>
      </c>
      <c r="H16" s="12">
        <v>0.6</v>
      </c>
      <c r="I16" s="12">
        <v>0.6</v>
      </c>
      <c r="J16" s="12">
        <v>0.1</v>
      </c>
      <c r="K16" s="21">
        <v>1.1000000000000001</v>
      </c>
    </row>
    <row r="17" spans="1:11" ht="16.5" thickTop="1" thickBot="1" x14ac:dyDescent="0.3">
      <c r="A17" s="23" t="s">
        <v>32</v>
      </c>
      <c r="B17" s="12">
        <v>1</v>
      </c>
      <c r="C17" s="12">
        <v>0.8</v>
      </c>
      <c r="D17" s="12">
        <v>0.5</v>
      </c>
      <c r="E17" s="21">
        <v>1.5</v>
      </c>
      <c r="G17" s="23" t="s">
        <v>32</v>
      </c>
      <c r="H17" s="12">
        <v>0.5</v>
      </c>
      <c r="I17" s="12">
        <v>0.5</v>
      </c>
      <c r="J17" s="12">
        <v>0.1</v>
      </c>
      <c r="K17" s="21">
        <v>0.9</v>
      </c>
    </row>
    <row r="18" spans="1:11" ht="16.5" thickTop="1" thickBot="1" x14ac:dyDescent="0.3">
      <c r="A18" s="23" t="s">
        <v>33</v>
      </c>
      <c r="B18" s="12">
        <v>0.5</v>
      </c>
      <c r="C18" s="12">
        <v>0.3</v>
      </c>
      <c r="D18" s="12">
        <v>0</v>
      </c>
      <c r="E18" s="21">
        <v>0.9</v>
      </c>
      <c r="G18" s="23" t="s">
        <v>33</v>
      </c>
      <c r="H18" s="12">
        <v>0.3</v>
      </c>
      <c r="I18" s="12">
        <v>0.3</v>
      </c>
      <c r="J18" s="12" t="s">
        <v>54</v>
      </c>
      <c r="K18" s="21">
        <v>0.6</v>
      </c>
    </row>
    <row r="19" spans="1:11" ht="16.5" thickTop="1" thickBot="1" x14ac:dyDescent="0.3">
      <c r="A19" s="20" t="s">
        <v>34</v>
      </c>
      <c r="B19" s="12"/>
      <c r="C19" s="12"/>
      <c r="D19" s="12"/>
      <c r="E19" s="21"/>
      <c r="G19" s="20" t="s">
        <v>34</v>
      </c>
      <c r="H19" s="12"/>
      <c r="I19" s="12"/>
      <c r="J19" s="12"/>
      <c r="K19" s="21"/>
    </row>
    <row r="20" spans="1:11" ht="16.5" thickTop="1" thickBot="1" x14ac:dyDescent="0.3">
      <c r="A20" s="22" t="s">
        <v>35</v>
      </c>
      <c r="B20" s="12">
        <v>1.6</v>
      </c>
      <c r="C20" s="12">
        <v>1.4</v>
      </c>
      <c r="D20" s="12">
        <v>0.8</v>
      </c>
      <c r="E20" s="21">
        <v>2.4</v>
      </c>
      <c r="G20" s="22" t="s">
        <v>35</v>
      </c>
      <c r="H20" s="12">
        <v>1</v>
      </c>
      <c r="I20" s="12">
        <v>0.9</v>
      </c>
      <c r="J20" s="12">
        <v>0.3</v>
      </c>
      <c r="K20" s="21">
        <v>1.7</v>
      </c>
    </row>
    <row r="21" spans="1:11" ht="16.5" thickTop="1" thickBot="1" x14ac:dyDescent="0.3">
      <c r="A21" s="22" t="s">
        <v>36</v>
      </c>
      <c r="B21" s="12">
        <v>1.1000000000000001</v>
      </c>
      <c r="C21" s="12">
        <v>0.9</v>
      </c>
      <c r="D21" s="12">
        <v>0.6</v>
      </c>
      <c r="E21" s="21">
        <v>1.7</v>
      </c>
      <c r="G21" s="22" t="s">
        <v>36</v>
      </c>
      <c r="H21" s="12">
        <v>0.8</v>
      </c>
      <c r="I21" s="12">
        <v>0.6</v>
      </c>
      <c r="J21" s="12">
        <v>0.3</v>
      </c>
      <c r="K21" s="21">
        <v>1.1000000000000001</v>
      </c>
    </row>
    <row r="22" spans="1:11" ht="16.5" thickTop="1" thickBot="1" x14ac:dyDescent="0.3">
      <c r="A22" s="22" t="s">
        <v>37</v>
      </c>
      <c r="B22" s="12">
        <v>0.5</v>
      </c>
      <c r="C22" s="12">
        <v>0.7</v>
      </c>
      <c r="D22" s="12">
        <v>0.2</v>
      </c>
      <c r="E22" s="21">
        <v>1</v>
      </c>
      <c r="G22" s="22" t="s">
        <v>37</v>
      </c>
      <c r="H22" s="12">
        <v>0.3</v>
      </c>
      <c r="I22" s="12">
        <v>0.4</v>
      </c>
      <c r="J22" s="12">
        <v>0.1</v>
      </c>
      <c r="K22" s="21">
        <v>0.6</v>
      </c>
    </row>
    <row r="23" spans="1:11" ht="16.5" thickTop="1" thickBot="1" x14ac:dyDescent="0.3">
      <c r="A23" s="20" t="s">
        <v>38</v>
      </c>
      <c r="B23" s="12"/>
      <c r="C23" s="12"/>
      <c r="D23" s="12"/>
      <c r="E23" s="21"/>
      <c r="G23" s="20" t="s">
        <v>38</v>
      </c>
      <c r="H23" s="12"/>
      <c r="I23" s="12"/>
      <c r="J23" s="12"/>
      <c r="K23" s="21"/>
    </row>
    <row r="24" spans="1:11" ht="16.5" thickTop="1" thickBot="1" x14ac:dyDescent="0.3">
      <c r="A24" s="22" t="s">
        <v>39</v>
      </c>
      <c r="B24" s="12">
        <v>0.4</v>
      </c>
      <c r="C24" s="12">
        <v>0.6</v>
      </c>
      <c r="D24" s="12">
        <v>0.2</v>
      </c>
      <c r="E24" s="21">
        <v>0.9</v>
      </c>
      <c r="G24" s="22" t="s">
        <v>39</v>
      </c>
      <c r="H24" s="12">
        <v>0.2</v>
      </c>
      <c r="I24" s="12">
        <v>0.3</v>
      </c>
      <c r="J24" s="12">
        <v>0.1</v>
      </c>
      <c r="K24" s="21">
        <v>0.5</v>
      </c>
    </row>
    <row r="25" spans="1:11" ht="16.5" thickTop="1" thickBot="1" x14ac:dyDescent="0.3">
      <c r="A25" s="22" t="s">
        <v>40</v>
      </c>
      <c r="B25" s="12">
        <v>2.1</v>
      </c>
      <c r="C25" s="12">
        <v>1.6</v>
      </c>
      <c r="D25" s="12">
        <v>1</v>
      </c>
      <c r="E25" s="21">
        <v>3</v>
      </c>
      <c r="G25" s="22" t="s">
        <v>40</v>
      </c>
      <c r="H25" s="12">
        <v>1.5</v>
      </c>
      <c r="I25" s="12">
        <v>1.1000000000000001</v>
      </c>
      <c r="J25" s="12">
        <v>0.5</v>
      </c>
      <c r="K25" s="21">
        <v>2.2000000000000002</v>
      </c>
    </row>
    <row r="26" spans="1:11" ht="16.5" thickTop="1" thickBot="1" x14ac:dyDescent="0.3">
      <c r="A26" s="22" t="s">
        <v>41</v>
      </c>
      <c r="B26" s="12">
        <v>0.5</v>
      </c>
      <c r="C26" s="12">
        <v>0.6</v>
      </c>
      <c r="D26" s="12">
        <v>0.2</v>
      </c>
      <c r="E26" s="21">
        <v>1</v>
      </c>
      <c r="G26" s="22" t="s">
        <v>41</v>
      </c>
      <c r="H26" s="12">
        <v>0.3</v>
      </c>
      <c r="I26" s="12">
        <v>0.4</v>
      </c>
      <c r="J26" s="12">
        <v>0.1</v>
      </c>
      <c r="K26" s="21">
        <v>0.7</v>
      </c>
    </row>
    <row r="27" spans="1:11" ht="16.5" thickTop="1" thickBot="1" x14ac:dyDescent="0.3">
      <c r="A27" s="24" t="s">
        <v>42</v>
      </c>
      <c r="B27" s="25">
        <v>1.5</v>
      </c>
      <c r="C27" s="25">
        <v>1.4</v>
      </c>
      <c r="D27" s="25">
        <v>0.8</v>
      </c>
      <c r="E27" s="26">
        <v>2.2000000000000002</v>
      </c>
      <c r="G27" s="24" t="s">
        <v>42</v>
      </c>
      <c r="H27" s="25">
        <v>0.9</v>
      </c>
      <c r="I27" s="25">
        <v>0.8</v>
      </c>
      <c r="J27" s="25">
        <v>0.5</v>
      </c>
      <c r="K27" s="26">
        <v>1.3</v>
      </c>
    </row>
    <row r="29" spans="1:11" x14ac:dyDescent="0.25">
      <c r="A29" s="27" t="s">
        <v>48</v>
      </c>
    </row>
    <row r="30" spans="1:11" ht="15" customHeight="1" x14ac:dyDescent="0.25">
      <c r="A30" s="27" t="s">
        <v>56</v>
      </c>
    </row>
    <row r="31" spans="1:11" x14ac:dyDescent="0.25">
      <c r="A31" s="28" t="s">
        <v>57</v>
      </c>
    </row>
    <row r="32" spans="1:11" x14ac:dyDescent="0.25">
      <c r="A32" s="28" t="s">
        <v>58</v>
      </c>
    </row>
    <row r="33" spans="1:1" x14ac:dyDescent="0.25">
      <c r="A33" s="28" t="s">
        <v>59</v>
      </c>
    </row>
    <row r="34" spans="1:1" x14ac:dyDescent="0.25">
      <c r="A34" s="28" t="s">
        <v>60</v>
      </c>
    </row>
    <row r="35" spans="1:1" x14ac:dyDescent="0.25">
      <c r="A35" s="28" t="s">
        <v>61</v>
      </c>
    </row>
    <row r="36" spans="1:1" x14ac:dyDescent="0.25">
      <c r="A36" s="27" t="s">
        <v>49</v>
      </c>
    </row>
    <row r="37" spans="1:1" x14ac:dyDescent="0.25">
      <c r="A37" s="27" t="s">
        <v>50</v>
      </c>
    </row>
  </sheetData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Alcohol Use Estimates</vt:lpstr>
      <vt:lpstr>Illicit Substance Use Disorders</vt:lpstr>
      <vt:lpstr>Projected Specialty Tx Demand</vt:lpstr>
      <vt:lpstr>Geographic and SES SUD rates</vt:lpstr>
      <vt:lpstr>Geographic and SES Tx rates</vt:lpstr>
    </vt:vector>
  </TitlesOfParts>
  <Company>SCLHS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%username%</cp:lastModifiedBy>
  <dcterms:created xsi:type="dcterms:W3CDTF">2019-09-17T21:34:14Z</dcterms:created>
  <dcterms:modified xsi:type="dcterms:W3CDTF">2019-10-10T20:15:47Z</dcterms:modified>
</cp:coreProperties>
</file>